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FORDHAM/Financial Modeling/Project II/"/>
    </mc:Choice>
  </mc:AlternateContent>
  <xr:revisionPtr revIDLastSave="4" documentId="8_{991B1ADA-BDE8-445D-ABF8-6739A08CC6A6}" xr6:coauthVersionLast="47" xr6:coauthVersionMax="47" xr10:uidLastSave="{587A821E-FBBA-4357-919E-F4CA81EF67E6}"/>
  <bookViews>
    <workbookView xWindow="-20610" yWindow="285" windowWidth="20730" windowHeight="11040" xr2:uid="{8587EE83-BB9A-447D-BEF2-9DEE735D1869}"/>
  </bookViews>
  <sheets>
    <sheet name="Model" sheetId="1" r:id="rId1"/>
    <sheet name="BALANCE SHEET YAHOO" sheetId="3" r:id="rId2"/>
    <sheet name="INCOME YAHOO" sheetId="4" r:id="rId3"/>
    <sheet name="CASH FLOW YAHOO" sheetId="5" r:id="rId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0" i="1" l="1"/>
  <c r="I110" i="1"/>
  <c r="B106" i="1"/>
  <c r="B105" i="1"/>
  <c r="B104" i="1"/>
  <c r="E95" i="1"/>
  <c r="E96" i="1" s="1"/>
  <c r="D95" i="1"/>
  <c r="D96" i="1" s="1"/>
  <c r="C95" i="1"/>
  <c r="C96" i="1" s="1"/>
  <c r="E93" i="1"/>
  <c r="E92" i="1"/>
  <c r="D92" i="1"/>
  <c r="D93" i="1" s="1"/>
  <c r="C92" i="1"/>
  <c r="C93" i="1" s="1"/>
  <c r="E88" i="1"/>
  <c r="E89" i="1" s="1"/>
  <c r="D88" i="1"/>
  <c r="D89" i="1" s="1"/>
  <c r="C88" i="1"/>
  <c r="C89" i="1" s="1"/>
  <c r="J86" i="1"/>
  <c r="K86" i="1" s="1"/>
  <c r="H86" i="1"/>
  <c r="D86" i="1"/>
  <c r="D75" i="1"/>
  <c r="C75" i="1"/>
  <c r="E74" i="1"/>
  <c r="D74" i="1"/>
  <c r="C74" i="1"/>
  <c r="E71" i="1"/>
  <c r="E77" i="1" s="1"/>
  <c r="D71" i="1"/>
  <c r="D77" i="1" s="1"/>
  <c r="C69" i="1"/>
  <c r="E68" i="1"/>
  <c r="E69" i="1" s="1"/>
  <c r="D68" i="1"/>
  <c r="D69" i="1" s="1"/>
  <c r="C68" i="1"/>
  <c r="E65" i="1"/>
  <c r="D65" i="1"/>
  <c r="D66" i="1" s="1"/>
  <c r="C65" i="1"/>
  <c r="C71" i="1" s="1"/>
  <c r="C77" i="1" s="1"/>
  <c r="K64" i="1"/>
  <c r="L64" i="1" s="1"/>
  <c r="M64" i="1" s="1"/>
  <c r="J64" i="1"/>
  <c r="H64" i="1"/>
  <c r="D64" i="1"/>
  <c r="C56" i="1"/>
  <c r="C55" i="1" s="1"/>
  <c r="C52" i="1"/>
  <c r="C51" i="1"/>
  <c r="C49" i="1"/>
  <c r="C47" i="1"/>
  <c r="C44" i="1"/>
  <c r="C43" i="1"/>
  <c r="K18" i="1"/>
  <c r="K42" i="1" s="1"/>
  <c r="J18" i="1"/>
  <c r="J42" i="1" s="1"/>
  <c r="I18" i="1"/>
  <c r="I42" i="1" s="1"/>
  <c r="C14" i="1"/>
  <c r="C13" i="1"/>
  <c r="J12" i="1"/>
  <c r="I12" i="1"/>
  <c r="L86" i="1" l="1"/>
  <c r="K110" i="1"/>
  <c r="C72" i="1"/>
  <c r="K12" i="1"/>
  <c r="D72" i="1"/>
  <c r="L18" i="1"/>
  <c r="C45" i="1"/>
  <c r="E72" i="1"/>
  <c r="E75" i="1"/>
  <c r="C58" i="1"/>
  <c r="E66" i="1"/>
  <c r="M86" i="1" l="1"/>
  <c r="M110" i="1" s="1"/>
  <c r="L110" i="1"/>
  <c r="C60" i="1"/>
  <c r="L42" i="1"/>
  <c r="M18" i="1"/>
  <c r="L12" i="1"/>
  <c r="N18" i="1" l="1"/>
  <c r="M12" i="1"/>
  <c r="M42" i="1"/>
  <c r="O18" i="1" l="1"/>
  <c r="N12" i="1"/>
  <c r="P18" i="1" l="1"/>
  <c r="P12" i="1" s="1"/>
  <c r="O12" i="1"/>
  <c r="I61" i="1" l="1"/>
  <c r="J61" i="1" l="1"/>
  <c r="K61" i="1" l="1"/>
  <c r="M61" i="1" l="1"/>
  <c r="L61" i="1"/>
</calcChain>
</file>

<file path=xl/sharedStrings.xml><?xml version="1.0" encoding="utf-8"?>
<sst xmlns="http://schemas.openxmlformats.org/spreadsheetml/2006/main" count="357" uniqueCount="336">
  <si>
    <t>TRANSACTION SOURCES &amp; USES:</t>
  </si>
  <si>
    <t>SOURCES</t>
  </si>
  <si>
    <t>Facility</t>
  </si>
  <si>
    <t>USES</t>
  </si>
  <si>
    <t>Bank Loan</t>
  </si>
  <si>
    <t>Corporate Bond</t>
  </si>
  <si>
    <t>Equity</t>
  </si>
  <si>
    <t>Purchase of Stock</t>
  </si>
  <si>
    <t>Current Stock Price</t>
  </si>
  <si>
    <t>Premium</t>
  </si>
  <si>
    <t>Purchase 
Stock
 Price</t>
  </si>
  <si>
    <t>Refinancing of Debt</t>
  </si>
  <si>
    <t>Fees</t>
  </si>
  <si>
    <t>DEBT SCHEDULE</t>
  </si>
  <si>
    <t xml:space="preserve">   Outstanding</t>
  </si>
  <si>
    <t xml:space="preserve">   Principal Payment</t>
  </si>
  <si>
    <t xml:space="preserve">   Interest Payment</t>
  </si>
  <si>
    <t xml:space="preserve">   Total Payment</t>
  </si>
  <si>
    <t>Spread</t>
  </si>
  <si>
    <t>Interest Rate</t>
  </si>
  <si>
    <t>Corporate Bonds</t>
  </si>
  <si>
    <t>INCOME STATEMENT</t>
  </si>
  <si>
    <t xml:space="preserve">Revenues </t>
  </si>
  <si>
    <t xml:space="preserve">  Revenue Growth %</t>
  </si>
  <si>
    <t>Cost of Revenues</t>
  </si>
  <si>
    <t>Gross Profit</t>
  </si>
  <si>
    <t xml:space="preserve">   Gross Margin</t>
  </si>
  <si>
    <t>Operating Expenses</t>
  </si>
  <si>
    <t xml:space="preserve">  as Percentage of Revenues %</t>
  </si>
  <si>
    <t>EBIT</t>
  </si>
  <si>
    <t>Less Amortization of Fees</t>
  </si>
  <si>
    <t>EBITA</t>
  </si>
  <si>
    <t>Interest</t>
  </si>
  <si>
    <t>EBT</t>
  </si>
  <si>
    <t>Taxes</t>
  </si>
  <si>
    <t>Net Income</t>
  </si>
  <si>
    <t>HISTORICAL</t>
  </si>
  <si>
    <t>PROJECTED</t>
  </si>
  <si>
    <t>PROFORMA BALANCE SHEET</t>
  </si>
  <si>
    <t>DEBIT</t>
  </si>
  <si>
    <t>CREDIT</t>
  </si>
  <si>
    <t>Net PP&amp;E</t>
  </si>
  <si>
    <t>Goodwill</t>
  </si>
  <si>
    <t>Transaction Fees</t>
  </si>
  <si>
    <t>Total Assets</t>
  </si>
  <si>
    <t>Current Liabilities</t>
  </si>
  <si>
    <t>Existing Debt</t>
  </si>
  <si>
    <t>New Bank Loan</t>
  </si>
  <si>
    <t>New Corporate Bond</t>
  </si>
  <si>
    <t>Other LT Liabilities</t>
  </si>
  <si>
    <t>Total Liabilities</t>
  </si>
  <si>
    <t>Existing Equity</t>
  </si>
  <si>
    <t>Total Liabilities &amp; Equity</t>
  </si>
  <si>
    <t>Total Current Assets</t>
  </si>
  <si>
    <t>Other LT Assets</t>
  </si>
  <si>
    <t xml:space="preserve">   Total</t>
  </si>
  <si>
    <t>Total</t>
  </si>
  <si>
    <t>% Cap</t>
  </si>
  <si>
    <t>Shares
Outs
(millions)</t>
  </si>
  <si>
    <t>Amount
(millions)</t>
  </si>
  <si>
    <t>($ millions)</t>
  </si>
  <si>
    <t>TotalAssets</t>
  </si>
  <si>
    <t xml:space="preserve">	CurrentAssets</t>
  </si>
  <si>
    <t xml:space="preserve">		CashCashEquivalentsAndShortTermInvestments</t>
  </si>
  <si>
    <t xml:space="preserve">			CashAndCashEquivalents</t>
  </si>
  <si>
    <t xml:space="preserve">		Receivables</t>
  </si>
  <si>
    <t xml:space="preserve">			AccountsReceivable</t>
  </si>
  <si>
    <t xml:space="preserve">			TaxesReceivable</t>
  </si>
  <si>
    <t xml:space="preserve">		CurrentDeferredAssets</t>
  </si>
  <si>
    <t xml:space="preserve">			CurrentDeferredTaxesAssets</t>
  </si>
  <si>
    <t xml:space="preserve">		OtherCurrentAssets</t>
  </si>
  <si>
    <t xml:space="preserve">	TotalNonCurrentAssets</t>
  </si>
  <si>
    <t xml:space="preserve">		NetPPE</t>
  </si>
  <si>
    <t xml:space="preserve">			GrossPPE</t>
  </si>
  <si>
    <t xml:space="preserve">				MachineryFurnitureEquipment</t>
  </si>
  <si>
    <t xml:space="preserve">			AccumulatedDepreciation</t>
  </si>
  <si>
    <t xml:space="preserve">		OtherNonCurrentAssets</t>
  </si>
  <si>
    <t>TotalLiabilitiesNetMinorityInterest</t>
  </si>
  <si>
    <t xml:space="preserve">	CurrentLiabilities</t>
  </si>
  <si>
    <t xml:space="preserve">		PayablesAndAccruedExpenses</t>
  </si>
  <si>
    <t xml:space="preserve">			Payables</t>
  </si>
  <si>
    <t xml:space="preserve">				AccountsPayable</t>
  </si>
  <si>
    <t xml:space="preserve">				TotalTaxPayable</t>
  </si>
  <si>
    <t xml:space="preserve">					IncomeTaxPayable</t>
  </si>
  <si>
    <t xml:space="preserve">			CurrentAccruedExpenses</t>
  </si>
  <si>
    <t xml:space="preserve">				InterestPayable</t>
  </si>
  <si>
    <t xml:space="preserve">		CurrentDebtAndCapitalLeaseObligation</t>
  </si>
  <si>
    <t xml:space="preserve">			CurrentDebt</t>
  </si>
  <si>
    <t xml:space="preserve">		OtherCurrentLiabilities</t>
  </si>
  <si>
    <t xml:space="preserve">	TotalNonCurrentLiabilitiesNetMinorityInterest</t>
  </si>
  <si>
    <t xml:space="preserve">		LongTermDebtAndCapitalLeaseObligation</t>
  </si>
  <si>
    <t xml:space="preserve">			LongTermDebt</t>
  </si>
  <si>
    <t xml:space="preserve">		NonCurrentDeferredLiabilities</t>
  </si>
  <si>
    <t xml:space="preserve">			NonCurrentDeferredTaxesLiabilities</t>
  </si>
  <si>
    <t xml:space="preserve">		OtherNonCurrentLiabilities</t>
  </si>
  <si>
    <t>TotalEquityGrossMinorityInterest</t>
  </si>
  <si>
    <t xml:space="preserve">	StockholdersEquity</t>
  </si>
  <si>
    <t xml:space="preserve">		CapitalStock</t>
  </si>
  <si>
    <t xml:space="preserve">			CommonStock</t>
  </si>
  <si>
    <t xml:space="preserve">		AdditionalPaidInCapital</t>
  </si>
  <si>
    <t xml:space="preserve">		RetainedEarnings</t>
  </si>
  <si>
    <t xml:space="preserve">		TreasuryStock</t>
  </si>
  <si>
    <t xml:space="preserve">		GainsLossesNotAffectingRetainedEarnings</t>
  </si>
  <si>
    <t>TotalCapitalization</t>
  </si>
  <si>
    <t>CommonStockEquity</t>
  </si>
  <si>
    <t>NetTangibleAssets</t>
  </si>
  <si>
    <t>WorkingCapital</t>
  </si>
  <si>
    <t>InvestedCapital</t>
  </si>
  <si>
    <t>TangibleBookValue</t>
  </si>
  <si>
    <t>TotalDebt</t>
  </si>
  <si>
    <t>NetDebt</t>
  </si>
  <si>
    <t>ShareIssued</t>
  </si>
  <si>
    <t>OrdinarySharesNumber</t>
  </si>
  <si>
    <t>TreasurySharesNumber</t>
  </si>
  <si>
    <t>EBITDA</t>
  </si>
  <si>
    <t>Debt
Capacity</t>
  </si>
  <si>
    <t>name</t>
  </si>
  <si>
    <t>TotalRevenue</t>
  </si>
  <si>
    <t xml:space="preserve">	OperatingRevenue</t>
  </si>
  <si>
    <t>CostOfRevenue</t>
  </si>
  <si>
    <t>GrossProfit</t>
  </si>
  <si>
    <t>OperatingExpense</t>
  </si>
  <si>
    <t xml:space="preserve">	SellingGeneralAndAdministration</t>
  </si>
  <si>
    <t xml:space="preserve">	OtherOperatingExpenses</t>
  </si>
  <si>
    <t>OperatingIncome</t>
  </si>
  <si>
    <t>NetNonOperatingInterestIncomeExpense</t>
  </si>
  <si>
    <t xml:space="preserve">	InterestExpenseNonOperating</t>
  </si>
  <si>
    <t>OtherIncomeExpense</t>
  </si>
  <si>
    <t xml:space="preserve">	SpecialIncomeCharges</t>
  </si>
  <si>
    <t xml:space="preserve">		OtherSpecialCharges</t>
  </si>
  <si>
    <t xml:space="preserve">	OtherNonOperatingIncomeExpenses</t>
  </si>
  <si>
    <t>PretaxIncome</t>
  </si>
  <si>
    <t>TaxProvision</t>
  </si>
  <si>
    <t>NetIncomeCommonStockholders</t>
  </si>
  <si>
    <t xml:space="preserve">	NetIncome</t>
  </si>
  <si>
    <t xml:space="preserve">		NetIncomeIncludingNoncontrollingInterests</t>
  </si>
  <si>
    <t xml:space="preserve">			NetIncomeContinuousOperations</t>
  </si>
  <si>
    <t>DilutedNIAvailtoComStockholders</t>
  </si>
  <si>
    <t>BasicEPS</t>
  </si>
  <si>
    <t>DilutedEPS</t>
  </si>
  <si>
    <t>BasicAverageShares</t>
  </si>
  <si>
    <t>DilutedAverageShares</t>
  </si>
  <si>
    <t>TotalOperatingIncomeAsReported</t>
  </si>
  <si>
    <t>TotalExpenses</t>
  </si>
  <si>
    <t>InterestExpense</t>
  </si>
  <si>
    <t>NetInterestIncome</t>
  </si>
  <si>
    <t>NetIncomeFromContinuingAndDiscontinuedOperation</t>
  </si>
  <si>
    <t>NormalizedIncome</t>
  </si>
  <si>
    <t>ReconciledCostOfRevenue</t>
  </si>
  <si>
    <t>ReconciledDepreciation</t>
  </si>
  <si>
    <t>NetIncomeFromContinuingOperationNetMinorityInterest</t>
  </si>
  <si>
    <t>TotalUnusualItemsExcludingGoodwill</t>
  </si>
  <si>
    <t>TotalUnusualItems</t>
  </si>
  <si>
    <t>NormalizedEBITDA</t>
  </si>
  <si>
    <t>TaxRateForCalcs</t>
  </si>
  <si>
    <t>TaxEffectOfUnusualItems</t>
  </si>
  <si>
    <t>years</t>
  </si>
  <si>
    <t>tax Rate</t>
  </si>
  <si>
    <t>Total Debt Outstanding</t>
  </si>
  <si>
    <t>DCF AND EQUITY IRR</t>
  </si>
  <si>
    <t>Plus Depreciation</t>
  </si>
  <si>
    <t>Plus Amortization of Fees</t>
  </si>
  <si>
    <t>Less Working Capital</t>
  </si>
  <si>
    <t>Less Capex</t>
  </si>
  <si>
    <t>Terminal Value</t>
  </si>
  <si>
    <t xml:space="preserve">  EBITDA Multiple</t>
  </si>
  <si>
    <t xml:space="preserve">  Perpetutuity Mathod</t>
  </si>
  <si>
    <t xml:space="preserve">  Average Terminal Value</t>
  </si>
  <si>
    <t xml:space="preserve">  Less Debt</t>
  </si>
  <si>
    <t xml:space="preserve">   Percentage of Revenue</t>
  </si>
  <si>
    <t xml:space="preserve">   WC as % of Revenue</t>
  </si>
  <si>
    <t xml:space="preserve">  Capex as % of Recvenue</t>
  </si>
  <si>
    <t>Assumptions</t>
  </si>
  <si>
    <t>EXIT YR</t>
  </si>
  <si>
    <t>WACC=</t>
  </si>
  <si>
    <t xml:space="preserve">     Debt IRR</t>
  </si>
  <si>
    <t>WACC Calculation</t>
  </si>
  <si>
    <t>AT Inter.</t>
  </si>
  <si>
    <t>WACC</t>
  </si>
  <si>
    <t>Equity CAPM</t>
  </si>
  <si>
    <t>Risk Free Rate</t>
  </si>
  <si>
    <t>Market Premium Return</t>
  </si>
  <si>
    <t>Beta</t>
  </si>
  <si>
    <t>CAPM</t>
  </si>
  <si>
    <t>Growth=</t>
  </si>
  <si>
    <t>Multiple</t>
  </si>
  <si>
    <t>Equity Terminal Value</t>
  </si>
  <si>
    <t>Equity Value + TV</t>
  </si>
  <si>
    <t>IRR=</t>
  </si>
  <si>
    <t xml:space="preserve">		RestructuringAndMergernAcquisition</t>
  </si>
  <si>
    <t xml:space="preserve">		GainOnSaleOfPPE</t>
  </si>
  <si>
    <t xml:space="preserve">		PrepaidAssets</t>
  </si>
  <si>
    <t xml:space="preserve">				OtherProperties</t>
  </si>
  <si>
    <t xml:space="preserve">		NonCurrentDeferredAssets</t>
  </si>
  <si>
    <t xml:space="preserve">			NonCurrentDeferredTaxesAssets</t>
  </si>
  <si>
    <t xml:space="preserve">			CurrentCapitalLeaseObligation</t>
  </si>
  <si>
    <t xml:space="preserve">		CurrentDeferredLiabilities</t>
  </si>
  <si>
    <t xml:space="preserve">			CurrentDeferredRevenue</t>
  </si>
  <si>
    <t xml:space="preserve">			LongTermCapitalLeaseObligation</t>
  </si>
  <si>
    <t xml:space="preserve">			NonCurrentDeferredRevenue</t>
  </si>
  <si>
    <t>CapitalLeaseObligations</t>
  </si>
  <si>
    <t>OperatingCashFlow</t>
  </si>
  <si>
    <t xml:space="preserve">	CashFlowFromContinuingOperatingActivities</t>
  </si>
  <si>
    <t xml:space="preserve">		NetIncomeFromContinuingOperations</t>
  </si>
  <si>
    <t xml:space="preserve">		OperatingGainsLosses</t>
  </si>
  <si>
    <t xml:space="preserve">		DepreciationAmortizationDepletion</t>
  </si>
  <si>
    <t xml:space="preserve">			DepreciationAndAmortization</t>
  </si>
  <si>
    <t xml:space="preserve">				Depreciation</t>
  </si>
  <si>
    <t xml:space="preserve">				AmortizationCashFlow</t>
  </si>
  <si>
    <t xml:space="preserve">					AmortizationOfIntangibles</t>
  </si>
  <si>
    <t xml:space="preserve">		DeferredTax</t>
  </si>
  <si>
    <t xml:space="preserve">			DeferredIncomeTax</t>
  </si>
  <si>
    <t xml:space="preserve">		ProvisionandWriteOffofAssets</t>
  </si>
  <si>
    <t xml:space="preserve">		StockBasedCompensation</t>
  </si>
  <si>
    <t xml:space="preserve">		OtherNonCashItems</t>
  </si>
  <si>
    <t xml:space="preserve">		ChangeInWorkingCapital</t>
  </si>
  <si>
    <t xml:space="preserve">			ChangeInReceivables</t>
  </si>
  <si>
    <t xml:space="preserve">				ChangesInAccountReceivables</t>
  </si>
  <si>
    <t xml:space="preserve">			ChangeInPrepaidAssets</t>
  </si>
  <si>
    <t xml:space="preserve">			ChangeInPayablesAndAccruedExpense</t>
  </si>
  <si>
    <t xml:space="preserve">				ChangeInPayable</t>
  </si>
  <si>
    <t xml:space="preserve">					ChangeInAccountPayable</t>
  </si>
  <si>
    <t xml:space="preserve">			ChangeInOtherCurrentAssets</t>
  </si>
  <si>
    <t xml:space="preserve">			ChangeInOtherCurrentLiabilities</t>
  </si>
  <si>
    <t xml:space="preserve">			ChangeInOtherWorkingCapital</t>
  </si>
  <si>
    <t>InvestingCashFlow</t>
  </si>
  <si>
    <t xml:space="preserve">	CashFlowFromContinuingInvestingActivities</t>
  </si>
  <si>
    <t xml:space="preserve">		NetPPEPurchaseAndSale</t>
  </si>
  <si>
    <t xml:space="preserve">			PurchaseOfPPE</t>
  </si>
  <si>
    <t xml:space="preserve">			SaleOfPPE</t>
  </si>
  <si>
    <t xml:space="preserve">		NetInvestmentPurchaseAndSale</t>
  </si>
  <si>
    <t xml:space="preserve">			PurchaseOfInvestment</t>
  </si>
  <si>
    <t xml:space="preserve">			SaleOfInvestment</t>
  </si>
  <si>
    <t xml:space="preserve">		NetOtherInvestingChanges</t>
  </si>
  <si>
    <t>FinancingCashFlow</t>
  </si>
  <si>
    <t xml:space="preserve">	CashFlowFromContinuingFinancingActivities</t>
  </si>
  <si>
    <t xml:space="preserve">		NetIssuancePaymentsOfDebt</t>
  </si>
  <si>
    <t xml:space="preserve">			NetLongTermDebtIssuance</t>
  </si>
  <si>
    <t xml:space="preserve">				LongTermDebtIssuance</t>
  </si>
  <si>
    <t xml:space="preserve">				LongTermDebtPayments</t>
  </si>
  <si>
    <t xml:space="preserve">		NetCommonStockIssuance</t>
  </si>
  <si>
    <t xml:space="preserve">			CommonStockIssuance</t>
  </si>
  <si>
    <t xml:space="preserve">			CommonStockPayments</t>
  </si>
  <si>
    <t xml:space="preserve">		NetOtherFinancingCharges</t>
  </si>
  <si>
    <t>EndCashPosition</t>
  </si>
  <si>
    <t xml:space="preserve">	ChangesInCash</t>
  </si>
  <si>
    <t xml:space="preserve">	BeginningCashPosition</t>
  </si>
  <si>
    <t>IncomeTaxPaidSupplementalData</t>
  </si>
  <si>
    <t>InterestPaidSupplementalData</t>
  </si>
  <si>
    <t>CapitalExpenditure</t>
  </si>
  <si>
    <t>IssuanceOfCapitalStock</t>
  </si>
  <si>
    <t>IssuanceOfDebt</t>
  </si>
  <si>
    <t>RepaymentOfDebt</t>
  </si>
  <si>
    <t>RepurchaseOfCapitalStock</t>
  </si>
  <si>
    <t>FreeCashFlow</t>
  </si>
  <si>
    <t>FYE June 30</t>
  </si>
  <si>
    <t xml:space="preserve">	InterestIncomeNonOperating</t>
  </si>
  <si>
    <t>RentExpenseSupplemental</t>
  </si>
  <si>
    <t>InterestIncome</t>
  </si>
  <si>
    <t xml:space="preserve">			GainLossOnInvestmentSecurities</t>
  </si>
  <si>
    <t xml:space="preserve">		AmortizationOfSecurities</t>
  </si>
  <si>
    <t xml:space="preserve">		ProceedsFromStockOptionExercised</t>
  </si>
  <si>
    <t xml:space="preserve">				GrossAccountsReceivable</t>
  </si>
  <si>
    <t xml:space="preserve">				AllowanceForDoubtfulAccountsReceivable</t>
  </si>
  <si>
    <t xml:space="preserve">		RestrictedCash</t>
  </si>
  <si>
    <t xml:space="preserve">		PensionandOtherPostRetirementBenefitPlansCurrent</t>
  </si>
  <si>
    <t xml:space="preserve">				OtherCurrentBorrowings</t>
  </si>
  <si>
    <t xml:space="preserve">		TradeandOtherPayablesNonCurrent</t>
  </si>
  <si>
    <t>SPIRIT AIRLINES LBO</t>
  </si>
  <si>
    <t>Pricing</t>
  </si>
  <si>
    <t>SOFR Rate</t>
  </si>
  <si>
    <t>SOFR Increase</t>
  </si>
  <si>
    <t xml:space="preserve">	ResearchAndDevelopment</t>
  </si>
  <si>
    <t xml:space="preserve">	ProvisionForDoubtfulAccounts</t>
  </si>
  <si>
    <t xml:space="preserve">	OtherTaxes</t>
  </si>
  <si>
    <t xml:space="preserve">	GainOnSaleOfSecurity</t>
  </si>
  <si>
    <t xml:space="preserve">		GainOnSaleOfBusiness</t>
  </si>
  <si>
    <t>EarningsFromEquityInterestNetOfTax</t>
  </si>
  <si>
    <t xml:space="preserve">	OtherunderPreferredStockDividend</t>
  </si>
  <si>
    <t>AverageDilutionEarnings</t>
  </si>
  <si>
    <t xml:space="preserve">				CashFinancial</t>
  </si>
  <si>
    <t xml:space="preserve">			OtherReceivables</t>
  </si>
  <si>
    <t xml:space="preserve">			ReceivablesAdjustmentsAllowances</t>
  </si>
  <si>
    <t xml:space="preserve">		Inventory</t>
  </si>
  <si>
    <t xml:space="preserve">			RawMaterials</t>
  </si>
  <si>
    <t xml:space="preserve">			WorkInProcess</t>
  </si>
  <si>
    <t xml:space="preserve">			FinishedGoods</t>
  </si>
  <si>
    <t xml:space="preserve">			OtherInventories</t>
  </si>
  <si>
    <t xml:space="preserve">			InventoriesAdjustmentsAllowances</t>
  </si>
  <si>
    <t xml:space="preserve">				Properties</t>
  </si>
  <si>
    <t xml:space="preserve">				LandAndImprovements</t>
  </si>
  <si>
    <t xml:space="preserve">				BuildingsAndImprovements</t>
  </si>
  <si>
    <t xml:space="preserve">				ConstructionInProgress</t>
  </si>
  <si>
    <t xml:space="preserve">		GoodwillAndOtherIntangibleAssets</t>
  </si>
  <si>
    <t xml:space="preserve">			Goodwill</t>
  </si>
  <si>
    <t xml:space="preserve">			OtherIntangibleAssets</t>
  </si>
  <si>
    <t xml:space="preserve">		InvestmentsAndAdvances</t>
  </si>
  <si>
    <t xml:space="preserve">			LongTermEquityInvestment</t>
  </si>
  <si>
    <t xml:space="preserve">				InvestmentsinAssociatesatCost</t>
  </si>
  <si>
    <t xml:space="preserve">		FinancialAssets</t>
  </si>
  <si>
    <t xml:space="preserve">		NonCurrentAccountsReceivable</t>
  </si>
  <si>
    <t xml:space="preserve">		NonCurrentNoteReceivables</t>
  </si>
  <si>
    <t xml:space="preserve">		DefinedPensionBenefit</t>
  </si>
  <si>
    <t xml:space="preserve">				OtherPayable</t>
  </si>
  <si>
    <t xml:space="preserve">		CurrentProvisions</t>
  </si>
  <si>
    <t xml:space="preserve">		LongTermProvisions</t>
  </si>
  <si>
    <t xml:space="preserve">		EmployeeBenefits</t>
  </si>
  <si>
    <t xml:space="preserve">			NonCurrentPensionAndOtherPostretirementBenefitPlans</t>
  </si>
  <si>
    <t xml:space="preserve">			PreferredStock</t>
  </si>
  <si>
    <t xml:space="preserve">			OtherCapitalStock</t>
  </si>
  <si>
    <t xml:space="preserve">	MinorityInterest</t>
  </si>
  <si>
    <t xml:space="preserve">			GainLossOnSaleOfBusiness</t>
  </si>
  <si>
    <t xml:space="preserve">			NetForeignCurrencyExchangeGainLoss</t>
  </si>
  <si>
    <t xml:space="preserve">			EarningsLossesFromEquityInvestments</t>
  </si>
  <si>
    <t xml:space="preserve">			PensionAndEmployeeBenefitExpense</t>
  </si>
  <si>
    <t xml:space="preserve">		AssetImpairmentCharge</t>
  </si>
  <si>
    <t xml:space="preserve">		ExcessTaxBenefitFromStockBasedCompensation</t>
  </si>
  <si>
    <t xml:space="preserve">			ChangeInInventory</t>
  </si>
  <si>
    <t xml:space="preserve">					ChangeInTaxPayable</t>
  </si>
  <si>
    <t xml:space="preserve">						ChangeInIncomeTaxPayable</t>
  </si>
  <si>
    <t xml:space="preserve">		NetBusinessPurchaseAndSale</t>
  </si>
  <si>
    <t xml:space="preserve">			PurchaseOfBusiness</t>
  </si>
  <si>
    <t xml:space="preserve">			NetShortTermDebtIssuance</t>
  </si>
  <si>
    <t xml:space="preserve">				ShortTermDebtIssuance</t>
  </si>
  <si>
    <t xml:space="preserve">				ShortTermDebtPayments</t>
  </si>
  <si>
    <t xml:space="preserve">		CashDividendsPaid</t>
  </si>
  <si>
    <t xml:space="preserve">			CommonStockDividendPaid</t>
  </si>
  <si>
    <t xml:space="preserve">	EffectOfExchangeRateChanges</t>
  </si>
  <si>
    <t>DomesticSales</t>
  </si>
  <si>
    <t>ForeignSales</t>
  </si>
  <si>
    <t>EBITDA
(1st yr)</t>
  </si>
  <si>
    <t>DEBT FINANCING ASSUMPTIONS</t>
  </si>
  <si>
    <t>CASH FLOW STATEMENT</t>
  </si>
  <si>
    <t>Less Debt Payments</t>
  </si>
  <si>
    <t>Cash Flow</t>
  </si>
  <si>
    <t>Unlevered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</si>
</sst>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\x"/>
    <numFmt numFmtId="167" formatCode="_(* #,##0_);_(* \(#,##0\);_(* &quot;-&quot;??_);_(@_)"/>
    <numFmt numFmtId="168" formatCode="0.00\x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2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2" fillId="2" borderId="0" xfId="0" applyFont="1" applyFill="1" applyAlignment="1">
      <alignment horizontal="center"/>
    </xf>
    <xf numFmtId="0" fontId="0" fillId="0" borderId="2" xfId="0" applyBorder="1"/>
    <xf numFmtId="164" fontId="0" fillId="0" borderId="2" xfId="3" applyNumberFormat="1" applyFont="1" applyBorder="1"/>
    <xf numFmtId="164" fontId="0" fillId="0" borderId="0" xfId="3" applyNumberFormat="1" applyFont="1"/>
    <xf numFmtId="0" fontId="0" fillId="0" borderId="0" xfId="0" applyAlignment="1">
      <alignment horizontal="right"/>
    </xf>
    <xf numFmtId="10" fontId="0" fillId="0" borderId="2" xfId="0" applyNumberFormat="1" applyBorder="1"/>
    <xf numFmtId="0" fontId="0" fillId="0" borderId="0" xfId="0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44" fontId="0" fillId="0" borderId="2" xfId="2" applyFont="1" applyBorder="1"/>
    <xf numFmtId="0" fontId="2" fillId="2" borderId="0" xfId="0" quotePrefix="1" applyFont="1" applyFill="1"/>
    <xf numFmtId="0" fontId="2" fillId="2" borderId="0" xfId="0" applyFont="1" applyFill="1" applyAlignment="1">
      <alignment vertical="center"/>
    </xf>
    <xf numFmtId="164" fontId="0" fillId="0" borderId="4" xfId="3" applyNumberFormat="1" applyFont="1" applyBorder="1"/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5" fontId="0" fillId="0" borderId="2" xfId="0" applyNumberFormat="1" applyBorder="1"/>
    <xf numFmtId="3" fontId="0" fillId="0" borderId="0" xfId="0" applyNumberFormat="1"/>
    <xf numFmtId="14" fontId="0" fillId="0" borderId="0" xfId="0" applyNumberFormat="1"/>
    <xf numFmtId="165" fontId="0" fillId="0" borderId="4" xfId="0" applyNumberFormat="1" applyBorder="1"/>
    <xf numFmtId="165" fontId="3" fillId="0" borderId="1" xfId="0" applyNumberFormat="1" applyFont="1" applyBorder="1"/>
    <xf numFmtId="164" fontId="3" fillId="0" borderId="1" xfId="3" applyNumberFormat="1" applyFont="1" applyBorder="1"/>
    <xf numFmtId="165" fontId="3" fillId="0" borderId="2" xfId="0" applyNumberFormat="1" applyFont="1" applyBorder="1"/>
    <xf numFmtId="167" fontId="0" fillId="0" borderId="2" xfId="1" applyNumberFormat="1" applyFont="1" applyBorder="1"/>
    <xf numFmtId="167" fontId="0" fillId="0" borderId="2" xfId="0" applyNumberFormat="1" applyBorder="1"/>
    <xf numFmtId="164" fontId="0" fillId="0" borderId="0" xfId="3" applyNumberFormat="1" applyFont="1" applyBorder="1"/>
    <xf numFmtId="167" fontId="0" fillId="0" borderId="0" xfId="1" applyNumberFormat="1" applyFont="1"/>
    <xf numFmtId="167" fontId="0" fillId="0" borderId="1" xfId="1" applyNumberFormat="1" applyFont="1" applyBorder="1"/>
    <xf numFmtId="167" fontId="0" fillId="0" borderId="3" xfId="1" applyNumberFormat="1" applyFont="1" applyBorder="1"/>
    <xf numFmtId="164" fontId="3" fillId="0" borderId="2" xfId="3" applyNumberFormat="1" applyFont="1" applyBorder="1"/>
    <xf numFmtId="0" fontId="2" fillId="2" borderId="0" xfId="0" applyFont="1" applyFill="1" applyAlignment="1">
      <alignment horizontal="center" wrapText="1"/>
    </xf>
    <xf numFmtId="4" fontId="0" fillId="0" borderId="0" xfId="0" applyNumberFormat="1"/>
    <xf numFmtId="9" fontId="0" fillId="0" borderId="0" xfId="0" applyNumberFormat="1"/>
    <xf numFmtId="167" fontId="0" fillId="0" borderId="3" xfId="0" applyNumberFormat="1" applyBorder="1"/>
    <xf numFmtId="3" fontId="0" fillId="0" borderId="2" xfId="0" applyNumberFormat="1" applyBorder="1"/>
    <xf numFmtId="167" fontId="0" fillId="0" borderId="0" xfId="0" applyNumberFormat="1"/>
    <xf numFmtId="166" fontId="0" fillId="0" borderId="0" xfId="0" applyNumberFormat="1"/>
    <xf numFmtId="165" fontId="0" fillId="0" borderId="0" xfId="0" applyNumberFormat="1"/>
    <xf numFmtId="10" fontId="3" fillId="0" borderId="2" xfId="0" applyNumberFormat="1" applyFont="1" applyBorder="1"/>
    <xf numFmtId="10" fontId="0" fillId="0" borderId="0" xfId="0" applyNumberFormat="1"/>
    <xf numFmtId="10" fontId="0" fillId="0" borderId="7" xfId="0" applyNumberFormat="1" applyBorder="1"/>
    <xf numFmtId="10" fontId="6" fillId="0" borderId="0" xfId="0" applyNumberFormat="1" applyFont="1"/>
    <xf numFmtId="0" fontId="3" fillId="3" borderId="0" xfId="0" applyFont="1" applyFill="1" applyAlignment="1">
      <alignment horizontal="center"/>
    </xf>
    <xf numFmtId="10" fontId="0" fillId="0" borderId="1" xfId="3" applyNumberFormat="1" applyFont="1" applyBorder="1"/>
    <xf numFmtId="164" fontId="3" fillId="4" borderId="2" xfId="0" applyNumberFormat="1" applyFont="1" applyFill="1" applyBorder="1"/>
    <xf numFmtId="167" fontId="3" fillId="0" borderId="1" xfId="0" applyNumberFormat="1" applyFont="1" applyBorder="1"/>
    <xf numFmtId="0" fontId="3" fillId="0" borderId="2" xfId="0" applyFont="1" applyBorder="1" applyAlignment="1">
      <alignment horizontal="right"/>
    </xf>
    <xf numFmtId="164" fontId="7" fillId="0" borderId="2" xfId="3" applyNumberFormat="1" applyFont="1" applyBorder="1"/>
    <xf numFmtId="164" fontId="6" fillId="0" borderId="2" xfId="3" applyNumberFormat="1" applyFont="1" applyBorder="1"/>
    <xf numFmtId="0" fontId="3" fillId="3" borderId="0" xfId="0" applyFont="1" applyFill="1" applyAlignment="1">
      <alignment horizontal="center" vertical="center"/>
    </xf>
    <xf numFmtId="10" fontId="8" fillId="0" borderId="6" xfId="0" applyNumberFormat="1" applyFont="1" applyBorder="1"/>
    <xf numFmtId="164" fontId="8" fillId="0" borderId="2" xfId="3" applyNumberFormat="1" applyFont="1" applyBorder="1"/>
    <xf numFmtId="166" fontId="6" fillId="0" borderId="2" xfId="0" applyNumberFormat="1" applyFont="1" applyBorder="1" applyAlignment="1">
      <alignment horizontal="center"/>
    </xf>
    <xf numFmtId="166" fontId="3" fillId="4" borderId="6" xfId="0" applyNumberFormat="1" applyFont="1" applyFill="1" applyBorder="1" applyAlignment="1">
      <alignment horizontal="center"/>
    </xf>
    <xf numFmtId="167" fontId="0" fillId="0" borderId="1" xfId="0" applyNumberFormat="1" applyBorder="1"/>
    <xf numFmtId="164" fontId="6" fillId="4" borderId="2" xfId="3" applyNumberFormat="1" applyFont="1" applyFill="1" applyBorder="1"/>
    <xf numFmtId="164" fontId="0" fillId="4" borderId="2" xfId="3" applyNumberFormat="1" applyFont="1" applyFill="1" applyBorder="1"/>
    <xf numFmtId="167" fontId="0" fillId="4" borderId="2" xfId="1" applyNumberFormat="1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9" fillId="0" borderId="0" xfId="0" applyFont="1"/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0" borderId="4" xfId="1" applyNumberFormat="1" applyFont="1" applyBorder="1"/>
    <xf numFmtId="9" fontId="6" fillId="0" borderId="2" xfId="3" applyFont="1" applyBorder="1" applyAlignment="1">
      <alignment horizontal="center"/>
    </xf>
    <xf numFmtId="44" fontId="6" fillId="0" borderId="2" xfId="2" applyFont="1" applyBorder="1"/>
    <xf numFmtId="10" fontId="6" fillId="0" borderId="2" xfId="0" applyNumberFormat="1" applyFont="1" applyBorder="1"/>
    <xf numFmtId="0" fontId="6" fillId="0" borderId="2" xfId="0" applyFont="1" applyBorder="1"/>
    <xf numFmtId="165" fontId="10" fillId="0" borderId="5" xfId="2" applyNumberFormat="1" applyFont="1" applyBorder="1"/>
    <xf numFmtId="0" fontId="4" fillId="3" borderId="0" xfId="0" applyFont="1" applyFill="1"/>
    <xf numFmtId="0" fontId="3" fillId="3" borderId="8" xfId="0" applyFont="1" applyFill="1" applyBorder="1" applyAlignment="1">
      <alignment horizontal="center"/>
    </xf>
    <xf numFmtId="10" fontId="0" fillId="0" borderId="9" xfId="0" applyNumberFormat="1" applyBorder="1"/>
    <xf numFmtId="164" fontId="0" fillId="0" borderId="2" xfId="0" applyNumberFormat="1" applyBorder="1"/>
    <xf numFmtId="10" fontId="0" fillId="0" borderId="2" xfId="3" applyNumberFormat="1" applyFont="1" applyBorder="1"/>
    <xf numFmtId="168" fontId="6" fillId="0" borderId="2" xfId="0" applyNumberFormat="1" applyFont="1" applyBorder="1"/>
    <xf numFmtId="167" fontId="0" fillId="3" borderId="2" xfId="0" applyNumberForma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2026C-E011-4FD9-B55A-08B080F6C77F}">
  <dimension ref="A1:AB118"/>
  <sheetViews>
    <sheetView tabSelected="1" workbookViewId="0">
      <selection activeCell="D1" sqref="D1"/>
    </sheetView>
  </sheetViews>
  <sheetFormatPr defaultRowHeight="14.5" x14ac:dyDescent="0.35"/>
  <cols>
    <col min="1" max="1" width="3.81640625" customWidth="1"/>
    <col min="2" max="2" width="20.08984375" customWidth="1"/>
    <col min="3" max="3" width="14.81640625" customWidth="1"/>
    <col min="4" max="5" width="10.26953125" customWidth="1"/>
    <col min="6" max="6" width="9.6328125" customWidth="1"/>
    <col min="7" max="8" width="10.26953125" customWidth="1"/>
    <col min="9" max="13" width="10.54296875" customWidth="1"/>
    <col min="14" max="14" width="14.1796875" customWidth="1"/>
    <col min="16" max="16" width="10.36328125" customWidth="1"/>
    <col min="19" max="19" width="10.6328125" customWidth="1"/>
  </cols>
  <sheetData>
    <row r="1" spans="1:28" ht="28.5" x14ac:dyDescent="0.65">
      <c r="A1" s="3"/>
      <c r="B1" s="65" t="s">
        <v>268</v>
      </c>
    </row>
    <row r="3" spans="1:28" x14ac:dyDescent="0.35">
      <c r="B3" s="6" t="s">
        <v>0</v>
      </c>
      <c r="C3" s="5"/>
      <c r="D3" s="5"/>
      <c r="E3" s="5"/>
      <c r="F3" s="5"/>
      <c r="G3" s="5"/>
      <c r="H3" s="5"/>
      <c r="I3" s="5"/>
      <c r="J3" s="5"/>
      <c r="K3" s="5"/>
    </row>
    <row r="4" spans="1:28" x14ac:dyDescent="0.35">
      <c r="B4" s="4" t="s">
        <v>1</v>
      </c>
      <c r="C4" s="4"/>
      <c r="D4" s="4"/>
      <c r="E4" s="4"/>
      <c r="F4" s="4" t="s">
        <v>3</v>
      </c>
      <c r="G4" s="4"/>
      <c r="H4" s="4"/>
      <c r="I4" s="4"/>
      <c r="J4" s="4"/>
      <c r="K4" s="4"/>
    </row>
    <row r="5" spans="1:28" s="13" customFormat="1" ht="43.5" x14ac:dyDescent="0.35">
      <c r="B5" s="19" t="s">
        <v>2</v>
      </c>
      <c r="C5" s="20" t="s">
        <v>59</v>
      </c>
      <c r="D5" s="21" t="s">
        <v>57</v>
      </c>
      <c r="E5" s="14"/>
      <c r="F5" s="14"/>
      <c r="G5" s="20" t="s">
        <v>8</v>
      </c>
      <c r="H5" s="20" t="s">
        <v>9</v>
      </c>
      <c r="I5" s="20" t="s">
        <v>10</v>
      </c>
      <c r="J5" s="20" t="s">
        <v>58</v>
      </c>
      <c r="K5" s="20" t="s">
        <v>59</v>
      </c>
      <c r="AB5"/>
    </row>
    <row r="6" spans="1:28" x14ac:dyDescent="0.35">
      <c r="B6" t="s">
        <v>4</v>
      </c>
      <c r="C6" s="25"/>
      <c r="D6" s="18"/>
      <c r="F6" s="11" t="s">
        <v>7</v>
      </c>
      <c r="G6" s="70"/>
      <c r="H6" s="69"/>
      <c r="I6" s="15"/>
      <c r="J6" s="72"/>
      <c r="K6" s="22"/>
    </row>
    <row r="7" spans="1:28" x14ac:dyDescent="0.35">
      <c r="B7" t="s">
        <v>5</v>
      </c>
      <c r="C7" s="25"/>
      <c r="D7" s="9"/>
      <c r="F7" s="11" t="s">
        <v>11</v>
      </c>
      <c r="K7" s="22"/>
    </row>
    <row r="8" spans="1:28" ht="15" thickBot="1" x14ac:dyDescent="0.4">
      <c r="B8" t="s">
        <v>6</v>
      </c>
      <c r="C8" s="25"/>
      <c r="D8" s="9"/>
      <c r="F8" s="11" t="s">
        <v>12</v>
      </c>
      <c r="G8" s="71"/>
      <c r="K8" s="22"/>
    </row>
    <row r="9" spans="1:28" ht="15" thickBot="1" x14ac:dyDescent="0.4">
      <c r="B9" t="s">
        <v>55</v>
      </c>
      <c r="C9" s="26"/>
      <c r="D9" s="27"/>
      <c r="E9" s="59"/>
      <c r="F9" s="11" t="s">
        <v>56</v>
      </c>
      <c r="K9" s="28"/>
    </row>
    <row r="10" spans="1:28" ht="15" thickTop="1" x14ac:dyDescent="0.35"/>
    <row r="11" spans="1:28" x14ac:dyDescent="0.35">
      <c r="B11" s="4" t="s">
        <v>331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28" ht="29" x14ac:dyDescent="0.35">
      <c r="B12" s="64" t="s">
        <v>330</v>
      </c>
      <c r="C12" s="64"/>
      <c r="D12" s="64" t="s">
        <v>115</v>
      </c>
      <c r="E12" s="64" t="s">
        <v>269</v>
      </c>
      <c r="F12" s="64" t="s">
        <v>32</v>
      </c>
      <c r="H12" s="20"/>
      <c r="I12" s="20">
        <f>I18</f>
        <v>2023</v>
      </c>
      <c r="J12" s="20">
        <f>J18</f>
        <v>2024</v>
      </c>
      <c r="K12" s="20">
        <f>K18</f>
        <v>2025</v>
      </c>
      <c r="L12" s="20">
        <f>L18</f>
        <v>2026</v>
      </c>
      <c r="M12" s="20">
        <f>M18</f>
        <v>2027</v>
      </c>
      <c r="N12" s="20">
        <f>N18</f>
        <v>2028</v>
      </c>
      <c r="O12" s="20">
        <f>O18</f>
        <v>2029</v>
      </c>
      <c r="P12" s="20">
        <f>P18</f>
        <v>2030</v>
      </c>
    </row>
    <row r="13" spans="1:28" x14ac:dyDescent="0.35">
      <c r="B13" s="73"/>
      <c r="C13" s="8" t="str">
        <f>+B6</f>
        <v>Bank Loan</v>
      </c>
      <c r="D13" s="58"/>
      <c r="E13" s="8"/>
      <c r="F13" s="12"/>
      <c r="H13" s="12"/>
      <c r="I13" s="12"/>
      <c r="J13" s="12"/>
      <c r="K13" s="12"/>
      <c r="L13" s="12"/>
      <c r="M13" s="12"/>
      <c r="N13" s="12"/>
      <c r="O13" s="12"/>
      <c r="P13" s="8"/>
    </row>
    <row r="14" spans="1:28" x14ac:dyDescent="0.35">
      <c r="C14" s="8" t="str">
        <f>+B7</f>
        <v>Corporate Bond</v>
      </c>
      <c r="D14" s="58"/>
      <c r="E14" s="8"/>
      <c r="F14" s="12"/>
      <c r="H14" s="8"/>
      <c r="I14" s="12"/>
      <c r="J14" s="12"/>
      <c r="K14" s="12"/>
      <c r="L14" s="12"/>
      <c r="M14" s="12"/>
      <c r="N14" s="12"/>
      <c r="O14" s="12"/>
      <c r="P14" s="12"/>
    </row>
    <row r="15" spans="1:28" x14ac:dyDescent="0.35">
      <c r="C15" s="8" t="s">
        <v>56</v>
      </c>
      <c r="D15" s="58"/>
      <c r="F15" s="45"/>
    </row>
    <row r="17" spans="2:16" x14ac:dyDescent="0.35">
      <c r="B17" s="6" t="s">
        <v>13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s="13" customFormat="1" ht="21" customHeight="1" x14ac:dyDescent="0.35">
      <c r="B18" s="17" t="s">
        <v>60</v>
      </c>
      <c r="C18" s="17"/>
      <c r="D18" s="17"/>
      <c r="E18" s="17"/>
      <c r="F18" s="17"/>
      <c r="G18" s="17"/>
      <c r="H18" s="17">
        <v>2022</v>
      </c>
      <c r="I18" s="17">
        <f>+H18+1</f>
        <v>2023</v>
      </c>
      <c r="J18" s="17">
        <f t="shared" ref="J18:P18" si="0">+I18+1</f>
        <v>2024</v>
      </c>
      <c r="K18" s="17">
        <f t="shared" si="0"/>
        <v>2025</v>
      </c>
      <c r="L18" s="17">
        <f t="shared" si="0"/>
        <v>2026</v>
      </c>
      <c r="M18" s="17">
        <f t="shared" si="0"/>
        <v>2027</v>
      </c>
      <c r="N18" s="17">
        <f t="shared" si="0"/>
        <v>2028</v>
      </c>
      <c r="O18" s="17">
        <f t="shared" si="0"/>
        <v>2029</v>
      </c>
      <c r="P18" s="17">
        <f t="shared" si="0"/>
        <v>2030</v>
      </c>
    </row>
    <row r="19" spans="2:16" x14ac:dyDescent="0.35">
      <c r="B19" s="2" t="s">
        <v>4</v>
      </c>
    </row>
    <row r="20" spans="2:16" x14ac:dyDescent="0.35">
      <c r="B20" t="s">
        <v>14</v>
      </c>
      <c r="H20" s="22"/>
      <c r="I20" s="30"/>
      <c r="J20" s="30"/>
      <c r="K20" s="30"/>
      <c r="L20" s="30"/>
      <c r="M20" s="30"/>
      <c r="N20" s="30"/>
      <c r="O20" s="30"/>
      <c r="P20" s="8"/>
    </row>
    <row r="21" spans="2:16" x14ac:dyDescent="0.35">
      <c r="B21" t="s">
        <v>15</v>
      </c>
      <c r="I21" s="29"/>
      <c r="J21" s="29"/>
      <c r="K21" s="29"/>
      <c r="L21" s="29"/>
      <c r="M21" s="29"/>
      <c r="N21" s="29"/>
      <c r="O21" s="29"/>
      <c r="P21" s="29"/>
    </row>
    <row r="22" spans="2:16" x14ac:dyDescent="0.35">
      <c r="B22" t="s">
        <v>16</v>
      </c>
      <c r="I22" s="29"/>
      <c r="J22" s="29"/>
      <c r="K22" s="29"/>
      <c r="L22" s="29"/>
      <c r="M22" s="29"/>
      <c r="N22" s="29"/>
      <c r="O22" s="29"/>
      <c r="P22" s="29"/>
    </row>
    <row r="23" spans="2:16" x14ac:dyDescent="0.35">
      <c r="B23" t="s">
        <v>17</v>
      </c>
      <c r="H23" s="43"/>
      <c r="I23" s="30"/>
      <c r="J23" s="30"/>
      <c r="K23" s="30"/>
      <c r="L23" s="30"/>
      <c r="M23" s="30"/>
      <c r="N23" s="30"/>
      <c r="O23" s="30"/>
      <c r="P23" s="30"/>
    </row>
    <row r="24" spans="2:16" x14ac:dyDescent="0.35">
      <c r="B24" t="s">
        <v>175</v>
      </c>
      <c r="H24" s="44"/>
    </row>
    <row r="26" spans="2:16" x14ac:dyDescent="0.35">
      <c r="B26" s="1" t="s">
        <v>270</v>
      </c>
      <c r="H26" s="57"/>
      <c r="I26" s="35"/>
      <c r="J26" s="35"/>
      <c r="K26" s="35"/>
      <c r="L26" s="35"/>
      <c r="M26" s="35"/>
      <c r="N26" s="35"/>
      <c r="O26" s="35"/>
      <c r="P26" s="35"/>
    </row>
    <row r="27" spans="2:16" x14ac:dyDescent="0.35">
      <c r="B27" t="s">
        <v>271</v>
      </c>
      <c r="H27" s="31"/>
      <c r="I27" s="54"/>
      <c r="J27" s="54"/>
      <c r="K27" s="54"/>
      <c r="L27" s="54"/>
      <c r="M27" s="54"/>
      <c r="N27" s="54"/>
      <c r="O27" s="54"/>
      <c r="P27" s="54"/>
    </row>
    <row r="28" spans="2:16" x14ac:dyDescent="0.35">
      <c r="B28" t="s">
        <v>18</v>
      </c>
      <c r="H28" s="31"/>
      <c r="I28" s="9"/>
      <c r="J28" s="9"/>
      <c r="K28" s="9"/>
      <c r="L28" s="9"/>
      <c r="M28" s="9"/>
      <c r="N28" s="9"/>
      <c r="O28" s="9"/>
      <c r="P28" s="9"/>
    </row>
    <row r="29" spans="2:16" x14ac:dyDescent="0.35">
      <c r="B29" t="s">
        <v>19</v>
      </c>
      <c r="H29" s="31"/>
      <c r="I29" s="9"/>
      <c r="J29" s="9"/>
      <c r="K29" s="9"/>
      <c r="L29" s="9"/>
      <c r="M29" s="9"/>
      <c r="N29" s="9"/>
      <c r="O29" s="9"/>
      <c r="P29" s="9"/>
    </row>
    <row r="31" spans="2:16" x14ac:dyDescent="0.35">
      <c r="B31" s="2" t="s">
        <v>20</v>
      </c>
    </row>
    <row r="32" spans="2:16" x14ac:dyDescent="0.35">
      <c r="B32" t="s">
        <v>14</v>
      </c>
      <c r="H32" s="22"/>
      <c r="I32" s="30"/>
      <c r="J32" s="30"/>
      <c r="K32" s="30"/>
      <c r="L32" s="30"/>
      <c r="M32" s="30"/>
      <c r="N32" s="30"/>
      <c r="O32" s="30"/>
      <c r="P32" s="8"/>
    </row>
    <row r="33" spans="2:19" x14ac:dyDescent="0.35">
      <c r="B33" t="s">
        <v>15</v>
      </c>
      <c r="I33" s="29"/>
      <c r="J33" s="29"/>
      <c r="K33" s="29"/>
      <c r="L33" s="29"/>
      <c r="M33" s="29"/>
      <c r="N33" s="29"/>
      <c r="O33" s="29"/>
      <c r="P33" s="29"/>
    </row>
    <row r="34" spans="2:19" x14ac:dyDescent="0.35">
      <c r="B34" t="s">
        <v>16</v>
      </c>
      <c r="I34" s="29"/>
      <c r="J34" s="29"/>
      <c r="K34" s="29"/>
      <c r="L34" s="29"/>
      <c r="M34" s="29"/>
      <c r="N34" s="29"/>
      <c r="O34" s="29"/>
      <c r="P34" s="29"/>
    </row>
    <row r="35" spans="2:19" x14ac:dyDescent="0.35">
      <c r="B35" t="s">
        <v>17</v>
      </c>
      <c r="H35" s="43"/>
      <c r="I35" s="30"/>
      <c r="J35" s="30"/>
      <c r="K35" s="30"/>
      <c r="L35" s="30"/>
      <c r="M35" s="30"/>
      <c r="N35" s="30"/>
      <c r="O35" s="30"/>
      <c r="P35" s="30"/>
    </row>
    <row r="36" spans="2:19" ht="15" thickBot="1" x14ac:dyDescent="0.4"/>
    <row r="37" spans="2:19" ht="15" thickBot="1" x14ac:dyDescent="0.4">
      <c r="B37" t="s">
        <v>19</v>
      </c>
      <c r="H37" s="56"/>
      <c r="I37" s="46"/>
      <c r="J37" s="12"/>
      <c r="K37" s="12"/>
      <c r="L37" s="12"/>
      <c r="M37" s="12"/>
      <c r="N37" s="12"/>
      <c r="O37" s="12"/>
      <c r="P37" s="12"/>
    </row>
    <row r="39" spans="2:19" x14ac:dyDescent="0.35">
      <c r="B39" t="s">
        <v>158</v>
      </c>
      <c r="H39" s="30"/>
      <c r="I39" s="30"/>
      <c r="J39" s="30"/>
      <c r="K39" s="30"/>
      <c r="L39" s="30"/>
      <c r="M39" s="30"/>
      <c r="N39" s="30"/>
      <c r="O39" s="30"/>
      <c r="P39" s="30"/>
    </row>
    <row r="41" spans="2:19" x14ac:dyDescent="0.35">
      <c r="B41" s="6" t="s">
        <v>38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2:19" x14ac:dyDescent="0.35">
      <c r="B42" s="16" t="s">
        <v>60</v>
      </c>
      <c r="C42" s="7">
        <v>2022</v>
      </c>
      <c r="E42" s="7" t="s">
        <v>39</v>
      </c>
      <c r="F42" s="7" t="s">
        <v>40</v>
      </c>
      <c r="H42" s="7">
        <v>2022</v>
      </c>
      <c r="I42" s="7">
        <f>+I18</f>
        <v>2023</v>
      </c>
      <c r="J42" s="7">
        <f t="shared" ref="J42:M42" si="1">+J18</f>
        <v>2024</v>
      </c>
      <c r="K42" s="7">
        <f t="shared" si="1"/>
        <v>2025</v>
      </c>
      <c r="L42" s="7">
        <f t="shared" si="1"/>
        <v>2026</v>
      </c>
      <c r="M42" s="7">
        <f t="shared" si="1"/>
        <v>2027</v>
      </c>
    </row>
    <row r="43" spans="2:19" x14ac:dyDescent="0.35">
      <c r="B43" t="s">
        <v>53</v>
      </c>
      <c r="C43" s="29">
        <f>+'BALANCE SHEET YAHOO'!B3/S43</f>
        <v>3158.3</v>
      </c>
      <c r="D43" s="32"/>
      <c r="E43" s="29"/>
      <c r="F43" s="29"/>
      <c r="G43" s="32"/>
      <c r="H43" s="29"/>
      <c r="I43" s="29"/>
      <c r="J43" s="29"/>
      <c r="K43" s="29"/>
      <c r="L43" s="29"/>
      <c r="M43" s="29"/>
      <c r="S43" s="32">
        <v>1000000</v>
      </c>
    </row>
    <row r="44" spans="2:19" x14ac:dyDescent="0.35">
      <c r="B44" t="s">
        <v>41</v>
      </c>
      <c r="C44" s="29">
        <f>+'BALANCE SHEET YAHOO'!B26/S43</f>
        <v>2300.1999999999998</v>
      </c>
      <c r="D44" s="32"/>
      <c r="E44" s="29"/>
      <c r="F44" s="29"/>
      <c r="G44" s="32"/>
      <c r="H44" s="29"/>
      <c r="I44" s="29"/>
      <c r="J44" s="29"/>
      <c r="K44" s="29"/>
      <c r="L44" s="29"/>
      <c r="M44" s="29"/>
    </row>
    <row r="45" spans="2:19" ht="15" thickBot="1" x14ac:dyDescent="0.4">
      <c r="B45" t="s">
        <v>54</v>
      </c>
      <c r="C45" s="34">
        <f>+C49-C47-C44-C43</f>
        <v>577.19999999999982</v>
      </c>
      <c r="D45" s="32"/>
      <c r="E45" s="29"/>
      <c r="F45" s="29"/>
      <c r="G45" s="32"/>
      <c r="H45" s="29"/>
      <c r="I45" s="29"/>
      <c r="J45" s="29"/>
      <c r="K45" s="29"/>
      <c r="L45" s="29"/>
      <c r="M45" s="29"/>
    </row>
    <row r="46" spans="2:19" ht="15" thickTop="1" x14ac:dyDescent="0.3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2:19" x14ac:dyDescent="0.35">
      <c r="B47" t="s">
        <v>42</v>
      </c>
      <c r="C47" s="29">
        <f>+'BALANCE SHEET YAHOO'!B36/S43</f>
        <v>630.5</v>
      </c>
      <c r="D47" s="32"/>
      <c r="E47" s="63"/>
      <c r="F47" s="29"/>
      <c r="G47" s="32"/>
      <c r="H47" s="29"/>
      <c r="I47" s="29"/>
      <c r="J47" s="29"/>
      <c r="K47" s="29"/>
      <c r="L47" s="29"/>
      <c r="M47" s="29"/>
    </row>
    <row r="48" spans="2:19" x14ac:dyDescent="0.35">
      <c r="B48" t="s">
        <v>43</v>
      </c>
      <c r="C48" s="29"/>
      <c r="D48" s="32"/>
      <c r="E48" s="29"/>
      <c r="F48" s="29"/>
      <c r="G48" s="32"/>
      <c r="H48" s="29"/>
      <c r="I48" s="29"/>
      <c r="J48" s="29"/>
      <c r="K48" s="29"/>
      <c r="L48" s="29"/>
      <c r="M48" s="29"/>
    </row>
    <row r="49" spans="2:13" ht="15" thickBot="1" x14ac:dyDescent="0.4">
      <c r="B49" t="s">
        <v>44</v>
      </c>
      <c r="C49" s="33">
        <f>'BALANCE SHEET YAHOO'!B2/S43</f>
        <v>6666.2</v>
      </c>
      <c r="D49" s="32"/>
      <c r="E49" s="32"/>
      <c r="F49" s="32"/>
      <c r="G49" s="32"/>
      <c r="H49" s="33"/>
      <c r="I49" s="33"/>
      <c r="J49" s="33"/>
      <c r="K49" s="33"/>
      <c r="L49" s="33"/>
      <c r="M49" s="33"/>
    </row>
    <row r="50" spans="2:13" ht="15" thickTop="1" x14ac:dyDescent="0.3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2:13" x14ac:dyDescent="0.35">
      <c r="B51" t="s">
        <v>45</v>
      </c>
      <c r="C51" s="29">
        <f>+'BALANCE SHEET YAHOO'!B49/S43</f>
        <v>1952.5</v>
      </c>
      <c r="D51" s="32"/>
      <c r="E51" s="29"/>
      <c r="F51" s="29"/>
      <c r="G51" s="32"/>
      <c r="H51" s="29"/>
      <c r="I51" s="29"/>
      <c r="J51" s="29"/>
      <c r="K51" s="29"/>
      <c r="L51" s="29"/>
      <c r="M51" s="29"/>
    </row>
    <row r="52" spans="2:13" x14ac:dyDescent="0.35">
      <c r="B52" t="s">
        <v>46</v>
      </c>
      <c r="C52" s="29">
        <f>('BALANCE SHEET YAHOO'!B60+'BALANCE SHEET YAHOO'!B69)/S43</f>
        <v>3962.3</v>
      </c>
      <c r="D52" s="32"/>
      <c r="E52" s="29"/>
      <c r="F52" s="29"/>
      <c r="G52" s="32"/>
      <c r="H52" s="29"/>
      <c r="I52" s="29"/>
      <c r="J52" s="29"/>
      <c r="K52" s="29"/>
      <c r="L52" s="29"/>
      <c r="M52" s="29"/>
    </row>
    <row r="53" spans="2:13" x14ac:dyDescent="0.35">
      <c r="B53" t="s">
        <v>47</v>
      </c>
      <c r="C53" s="29"/>
      <c r="D53" s="32"/>
      <c r="E53" s="29"/>
      <c r="F53" s="29"/>
      <c r="G53" s="32"/>
      <c r="H53" s="29"/>
      <c r="I53" s="29"/>
      <c r="J53" s="29"/>
      <c r="K53" s="29"/>
      <c r="L53" s="29"/>
      <c r="M53" s="29"/>
    </row>
    <row r="54" spans="2:13" x14ac:dyDescent="0.35">
      <c r="B54" t="s">
        <v>48</v>
      </c>
      <c r="C54" s="29"/>
      <c r="D54" s="32"/>
      <c r="E54" s="29"/>
      <c r="F54" s="29"/>
      <c r="G54" s="32"/>
      <c r="H54" s="29"/>
      <c r="I54" s="29"/>
      <c r="J54" s="29"/>
      <c r="K54" s="29"/>
      <c r="L54" s="29"/>
      <c r="M54" s="29"/>
    </row>
    <row r="55" spans="2:13" x14ac:dyDescent="0.35">
      <c r="B55" t="s">
        <v>49</v>
      </c>
      <c r="C55" s="29">
        <f>+C56-C52-C51</f>
        <v>995.19999999999982</v>
      </c>
      <c r="D55" s="32"/>
      <c r="E55" s="29"/>
      <c r="F55" s="29"/>
      <c r="G55" s="32"/>
      <c r="H55" s="29"/>
      <c r="I55" s="29"/>
      <c r="J55" s="29"/>
      <c r="K55" s="29"/>
      <c r="L55" s="29"/>
      <c r="M55" s="29"/>
    </row>
    <row r="56" spans="2:13" ht="15" thickBot="1" x14ac:dyDescent="0.4">
      <c r="B56" t="s">
        <v>50</v>
      </c>
      <c r="C56" s="33">
        <f>+'BALANCE SHEET YAHOO'!B48/S43</f>
        <v>6910</v>
      </c>
      <c r="D56" s="32"/>
      <c r="E56" s="32"/>
      <c r="F56" s="32"/>
      <c r="G56" s="32"/>
      <c r="H56" s="33"/>
      <c r="I56" s="33"/>
      <c r="J56" s="33"/>
      <c r="K56" s="33"/>
      <c r="L56" s="33"/>
      <c r="M56" s="33"/>
    </row>
    <row r="57" spans="2:13" ht="15" thickTop="1" x14ac:dyDescent="0.3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x14ac:dyDescent="0.35">
      <c r="B58" t="s">
        <v>51</v>
      </c>
      <c r="C58" s="29">
        <f>+C49-C56</f>
        <v>-243.80000000000018</v>
      </c>
      <c r="D58" s="32"/>
      <c r="E58" s="29"/>
      <c r="F58" s="29"/>
      <c r="G58" s="32"/>
      <c r="H58" s="29"/>
      <c r="I58" s="29"/>
      <c r="J58" s="29"/>
      <c r="K58" s="29"/>
      <c r="L58" s="29"/>
      <c r="M58" s="29"/>
    </row>
    <row r="59" spans="2:13" x14ac:dyDescent="0.35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3" ht="15" thickBot="1" x14ac:dyDescent="0.4">
      <c r="B60" t="s">
        <v>52</v>
      </c>
      <c r="C60" s="33">
        <f>+C58+C56</f>
        <v>6666.2</v>
      </c>
      <c r="D60" s="32"/>
      <c r="E60" s="34"/>
      <c r="F60" s="34"/>
      <c r="G60" s="32"/>
      <c r="H60" s="33"/>
      <c r="I60" s="33"/>
      <c r="J60" s="33"/>
      <c r="K60" s="33"/>
      <c r="L60" s="33"/>
      <c r="M60" s="33"/>
    </row>
    <row r="61" spans="2:13" ht="15" thickTop="1" x14ac:dyDescent="0.35">
      <c r="I61" s="41">
        <f>+I49-I60</f>
        <v>0</v>
      </c>
      <c r="J61" s="41">
        <f t="shared" ref="J61:M61" si="2">+J49-J60</f>
        <v>0</v>
      </c>
      <c r="K61" s="41">
        <f t="shared" si="2"/>
        <v>0</v>
      </c>
      <c r="L61" s="41">
        <f t="shared" si="2"/>
        <v>0</v>
      </c>
      <c r="M61" s="41">
        <f t="shared" si="2"/>
        <v>0</v>
      </c>
    </row>
    <row r="63" spans="2:13" x14ac:dyDescent="0.35">
      <c r="B63" s="6" t="s">
        <v>21</v>
      </c>
      <c r="C63" s="66" t="s">
        <v>36</v>
      </c>
      <c r="D63" s="66"/>
      <c r="E63" s="66"/>
      <c r="H63" s="5"/>
      <c r="I63" s="66" t="s">
        <v>37</v>
      </c>
      <c r="J63" s="67"/>
      <c r="K63" s="67"/>
      <c r="L63" s="67"/>
      <c r="M63" s="67"/>
    </row>
    <row r="64" spans="2:13" x14ac:dyDescent="0.35">
      <c r="B64" s="4" t="s">
        <v>255</v>
      </c>
      <c r="C64" s="4">
        <v>2020</v>
      </c>
      <c r="D64" s="4">
        <f>+C64+1</f>
        <v>2021</v>
      </c>
      <c r="E64" s="36">
        <v>2022</v>
      </c>
      <c r="H64" s="36">
        <f>+E64</f>
        <v>2022</v>
      </c>
      <c r="I64" s="4">
        <v>2023</v>
      </c>
      <c r="J64" s="4">
        <f>+I64+1</f>
        <v>2024</v>
      </c>
      <c r="K64" s="4">
        <f>+J64+1</f>
        <v>2025</v>
      </c>
      <c r="L64" s="4">
        <f>+K64+1</f>
        <v>2026</v>
      </c>
      <c r="M64" s="4">
        <f>+L64+1</f>
        <v>2027</v>
      </c>
    </row>
    <row r="65" spans="2:13" x14ac:dyDescent="0.35">
      <c r="B65" t="s">
        <v>22</v>
      </c>
      <c r="C65" s="29">
        <f>+'INCOME YAHOO'!D2/1000000</f>
        <v>3404.8</v>
      </c>
      <c r="D65" s="29">
        <f>+'INCOME YAHOO'!C2/1000000</f>
        <v>3953</v>
      </c>
      <c r="E65" s="29">
        <f>+'INCOME YAHOO'!B2/1000000</f>
        <v>5029.6000000000004</v>
      </c>
      <c r="F65" s="32"/>
      <c r="H65" s="29"/>
      <c r="I65" s="29"/>
      <c r="J65" s="29"/>
      <c r="K65" s="29"/>
      <c r="L65" s="29"/>
      <c r="M65" s="29"/>
    </row>
    <row r="66" spans="2:13" x14ac:dyDescent="0.35">
      <c r="B66" t="s">
        <v>23</v>
      </c>
      <c r="C66" s="31"/>
      <c r="D66" s="9">
        <f>+D65/C65-1</f>
        <v>0.16100798872180455</v>
      </c>
      <c r="E66" s="9">
        <f>+E65/D65-1</f>
        <v>0.27235011383759189</v>
      </c>
      <c r="F66" s="10"/>
      <c r="H66" s="9"/>
      <c r="I66" s="54"/>
      <c r="J66" s="54"/>
      <c r="K66" s="54"/>
      <c r="L66" s="54"/>
      <c r="M66" s="54"/>
    </row>
    <row r="68" spans="2:13" x14ac:dyDescent="0.35">
      <c r="B68" t="s">
        <v>24</v>
      </c>
      <c r="C68" s="29">
        <f>+'INCOME YAHOO'!D4/1000000</f>
        <v>3845.5</v>
      </c>
      <c r="D68" s="29">
        <f>+'INCOME YAHOO'!C4/1000000</f>
        <v>4070.8</v>
      </c>
      <c r="E68" s="29">
        <f>+'INCOME YAHOO'!B4/1000000</f>
        <v>4981</v>
      </c>
      <c r="H68" s="29"/>
      <c r="I68" s="29"/>
      <c r="J68" s="29"/>
      <c r="K68" s="29"/>
      <c r="L68" s="29"/>
      <c r="M68" s="29"/>
    </row>
    <row r="69" spans="2:13" x14ac:dyDescent="0.35">
      <c r="B69" t="s">
        <v>28</v>
      </c>
      <c r="C69" s="9">
        <f>+C68/C65</f>
        <v>1.1294349154135337</v>
      </c>
      <c r="D69" s="9">
        <f t="shared" ref="D69:E69" si="3">+D68/D65</f>
        <v>1.0298001517834556</v>
      </c>
      <c r="E69" s="9">
        <f t="shared" si="3"/>
        <v>0.99033720375377754</v>
      </c>
      <c r="F69" s="10"/>
      <c r="H69" s="9"/>
      <c r="I69" s="61"/>
      <c r="J69" s="62"/>
      <c r="K69" s="62"/>
      <c r="L69" s="62"/>
      <c r="M69" s="62"/>
    </row>
    <row r="71" spans="2:13" x14ac:dyDescent="0.35">
      <c r="B71" t="s">
        <v>25</v>
      </c>
      <c r="C71" s="30">
        <f>+C65-C68</f>
        <v>-440.69999999999982</v>
      </c>
      <c r="D71" s="30">
        <f t="shared" ref="D71:E71" si="4">+D65-D68</f>
        <v>-117.80000000000018</v>
      </c>
      <c r="E71" s="30">
        <f t="shared" si="4"/>
        <v>48.600000000000364</v>
      </c>
      <c r="H71" s="30"/>
      <c r="I71" s="30"/>
      <c r="J71" s="30"/>
      <c r="K71" s="30"/>
      <c r="L71" s="30"/>
      <c r="M71" s="30"/>
    </row>
    <row r="72" spans="2:13" x14ac:dyDescent="0.35">
      <c r="B72" t="s">
        <v>26</v>
      </c>
      <c r="C72" s="9">
        <f>+C71/C65</f>
        <v>-0.12943491541353377</v>
      </c>
      <c r="D72" s="9">
        <f t="shared" ref="D72:E72" si="5">+D71/D65</f>
        <v>-2.9800151783455648E-2</v>
      </c>
      <c r="E72" s="9">
        <f t="shared" si="5"/>
        <v>9.6627962462224361E-3</v>
      </c>
      <c r="H72" s="9"/>
      <c r="I72" s="9"/>
      <c r="J72" s="9"/>
      <c r="K72" s="9"/>
      <c r="L72" s="9"/>
      <c r="M72" s="9"/>
    </row>
    <row r="74" spans="2:13" x14ac:dyDescent="0.35">
      <c r="B74" t="s">
        <v>27</v>
      </c>
      <c r="C74" s="29">
        <f>+'INCOME YAHOO'!D6/$S$43</f>
        <v>276.2</v>
      </c>
      <c r="D74" s="29">
        <f>+'INCOME YAHOO'!C6/$S$43</f>
        <v>333.2</v>
      </c>
      <c r="E74" s="29">
        <f>+'INCOME YAHOO'!B6/$S$43</f>
        <v>329.6</v>
      </c>
      <c r="H74" s="29"/>
      <c r="I74" s="29"/>
      <c r="J74" s="29"/>
      <c r="K74" s="29"/>
      <c r="L74" s="29"/>
      <c r="M74" s="29"/>
    </row>
    <row r="75" spans="2:13" x14ac:dyDescent="0.35">
      <c r="B75" t="s">
        <v>28</v>
      </c>
      <c r="C75" s="9">
        <f>+C74/C65</f>
        <v>8.1120770676691725E-2</v>
      </c>
      <c r="D75" s="9">
        <f t="shared" ref="D75:E75" si="6">+D74/D65</f>
        <v>8.4290412345054383E-2</v>
      </c>
      <c r="E75" s="9">
        <f t="shared" si="6"/>
        <v>6.5532050262446323E-2</v>
      </c>
      <c r="F75" s="10"/>
      <c r="H75" s="9"/>
      <c r="I75" s="61"/>
      <c r="J75" s="62"/>
      <c r="K75" s="62"/>
      <c r="L75" s="62"/>
      <c r="M75" s="62"/>
    </row>
    <row r="77" spans="2:13" ht="15" thickBot="1" x14ac:dyDescent="0.4">
      <c r="B77" t="s">
        <v>31</v>
      </c>
      <c r="C77" s="60">
        <f>C71-C74</f>
        <v>-716.89999999999986</v>
      </c>
      <c r="D77" s="60">
        <f t="shared" ref="D77:E77" si="7">D71-D74</f>
        <v>-451.00000000000017</v>
      </c>
      <c r="E77" s="60">
        <f t="shared" si="7"/>
        <v>-280.99999999999966</v>
      </c>
      <c r="H77" s="60"/>
      <c r="I77" s="39"/>
      <c r="J77" s="39"/>
      <c r="K77" s="39"/>
      <c r="L77" s="39"/>
      <c r="M77" s="39"/>
    </row>
    <row r="78" spans="2:13" ht="15" thickTop="1" x14ac:dyDescent="0.35">
      <c r="B78" t="s">
        <v>30</v>
      </c>
      <c r="C78">
        <v>7</v>
      </c>
      <c r="D78" t="s">
        <v>156</v>
      </c>
      <c r="I78" s="68"/>
      <c r="J78" s="68"/>
      <c r="K78" s="68"/>
      <c r="L78" s="68"/>
      <c r="M78" s="68"/>
    </row>
    <row r="79" spans="2:13" x14ac:dyDescent="0.35">
      <c r="B79" t="s">
        <v>29</v>
      </c>
      <c r="I79" s="30"/>
      <c r="J79" s="30"/>
      <c r="K79" s="30"/>
      <c r="L79" s="30"/>
      <c r="M79" s="30"/>
    </row>
    <row r="80" spans="2:13" x14ac:dyDescent="0.35">
      <c r="B80" t="s">
        <v>32</v>
      </c>
      <c r="I80" s="30"/>
      <c r="J80" s="30"/>
      <c r="K80" s="30"/>
      <c r="L80" s="30"/>
      <c r="M80" s="30"/>
    </row>
    <row r="81" spans="2:13" x14ac:dyDescent="0.35">
      <c r="B81" t="s">
        <v>33</v>
      </c>
      <c r="I81" s="30"/>
      <c r="J81" s="30"/>
      <c r="K81" s="30"/>
      <c r="L81" s="30"/>
      <c r="M81" s="30"/>
    </row>
    <row r="82" spans="2:13" x14ac:dyDescent="0.35">
      <c r="B82" t="s">
        <v>34</v>
      </c>
      <c r="C82" s="38">
        <v>0.22</v>
      </c>
      <c r="D82" t="s">
        <v>157</v>
      </c>
      <c r="I82" s="30"/>
      <c r="J82" s="30"/>
      <c r="K82" s="30"/>
      <c r="L82" s="30"/>
      <c r="M82" s="30"/>
    </row>
    <row r="83" spans="2:13" ht="15" thickBot="1" x14ac:dyDescent="0.4">
      <c r="B83" t="s">
        <v>35</v>
      </c>
      <c r="I83" s="39"/>
      <c r="J83" s="39"/>
      <c r="K83" s="39"/>
      <c r="L83" s="39"/>
      <c r="M83" s="39"/>
    </row>
    <row r="84" spans="2:13" ht="15" thickTop="1" x14ac:dyDescent="0.35"/>
    <row r="85" spans="2:13" x14ac:dyDescent="0.35">
      <c r="B85" s="6" t="s">
        <v>332</v>
      </c>
      <c r="C85" s="66" t="s">
        <v>36</v>
      </c>
      <c r="D85" s="66"/>
      <c r="E85" s="66"/>
      <c r="H85" s="5"/>
      <c r="I85" s="66" t="s">
        <v>37</v>
      </c>
      <c r="J85" s="67"/>
      <c r="K85" s="67"/>
      <c r="L85" s="67"/>
      <c r="M85" s="67"/>
    </row>
    <row r="86" spans="2:13" x14ac:dyDescent="0.35">
      <c r="B86" s="4" t="s">
        <v>255</v>
      </c>
      <c r="C86" s="4">
        <v>2020</v>
      </c>
      <c r="D86" s="4">
        <f>+C86+1</f>
        <v>2021</v>
      </c>
      <c r="E86" s="36">
        <v>2022</v>
      </c>
      <c r="H86" s="36">
        <f>+E86</f>
        <v>2022</v>
      </c>
      <c r="I86" s="4">
        <v>2023</v>
      </c>
      <c r="J86" s="4">
        <f>+I86+1</f>
        <v>2024</v>
      </c>
      <c r="K86" s="4">
        <f>+J86+1</f>
        <v>2025</v>
      </c>
      <c r="L86" s="4">
        <f>+K86+1</f>
        <v>2026</v>
      </c>
      <c r="M86" s="4">
        <f>+L86+1</f>
        <v>2027</v>
      </c>
    </row>
    <row r="87" spans="2:13" x14ac:dyDescent="0.35">
      <c r="B87" t="s">
        <v>35</v>
      </c>
      <c r="F87" s="32"/>
      <c r="I87" s="29"/>
      <c r="J87" s="29"/>
      <c r="K87" s="29"/>
      <c r="L87" s="29"/>
      <c r="M87" s="29"/>
    </row>
    <row r="88" spans="2:13" x14ac:dyDescent="0.35">
      <c r="B88" t="s">
        <v>160</v>
      </c>
      <c r="C88" s="30">
        <f>+'CASH FLOW YAHOO'!D11/1000000</f>
        <v>277.60000000000002</v>
      </c>
      <c r="D88" s="30">
        <f>+'CASH FLOW YAHOO'!C11/1000000</f>
        <v>327.60000000000002</v>
      </c>
      <c r="E88" s="30">
        <f>+'CASH FLOW YAHOO'!B11/1000000</f>
        <v>337.1</v>
      </c>
      <c r="I88" s="40"/>
      <c r="J88" s="40"/>
      <c r="K88" s="40"/>
      <c r="L88" s="40"/>
      <c r="M88" s="40"/>
    </row>
    <row r="89" spans="2:13" x14ac:dyDescent="0.35">
      <c r="B89" t="s">
        <v>169</v>
      </c>
      <c r="C89" s="9">
        <f>+C88/C65</f>
        <v>8.1531954887218053E-2</v>
      </c>
      <c r="D89" s="9">
        <f>+D88/D65</f>
        <v>8.2873766759423234E-2</v>
      </c>
      <c r="E89" s="9">
        <f>+E88/E65</f>
        <v>6.7023222522665821E-2</v>
      </c>
      <c r="I89" s="54"/>
      <c r="J89" s="9"/>
      <c r="K89" s="9"/>
      <c r="L89" s="9"/>
      <c r="M89" s="9"/>
    </row>
    <row r="90" spans="2:13" x14ac:dyDescent="0.35">
      <c r="B90" t="s">
        <v>161</v>
      </c>
      <c r="I90" s="30"/>
      <c r="J90" s="30"/>
      <c r="K90" s="30"/>
      <c r="L90" s="30"/>
      <c r="M90" s="30"/>
    </row>
    <row r="92" spans="2:13" x14ac:dyDescent="0.35">
      <c r="B92" t="s">
        <v>162</v>
      </c>
      <c r="C92" s="30">
        <f>+'CASH FLOW YAHOO'!D24/$S$43</f>
        <v>-607.79999999999995</v>
      </c>
      <c r="D92" s="30">
        <f>+'CASH FLOW YAHOO'!C24/$S$43</f>
        <v>400.6</v>
      </c>
      <c r="E92" s="30">
        <f>+'CASH FLOW YAHOO'!B24/$S$43</f>
        <v>-177.4</v>
      </c>
      <c r="I92" s="30"/>
      <c r="J92" s="30"/>
      <c r="K92" s="30"/>
      <c r="L92" s="30"/>
      <c r="M92" s="30"/>
    </row>
    <row r="93" spans="2:13" x14ac:dyDescent="0.35">
      <c r="B93" t="s">
        <v>170</v>
      </c>
      <c r="C93" s="9">
        <f>-C92/C65</f>
        <v>0.17851268796992478</v>
      </c>
      <c r="D93" s="9">
        <f>-D92/D65</f>
        <v>-0.10134075385782951</v>
      </c>
      <c r="E93" s="9">
        <f>-E92/E65</f>
        <v>3.5271194528391919E-2</v>
      </c>
      <c r="I93" s="53"/>
      <c r="J93" s="53"/>
      <c r="K93" s="53"/>
      <c r="L93" s="53"/>
      <c r="M93" s="53"/>
    </row>
    <row r="94" spans="2:13" x14ac:dyDescent="0.35">
      <c r="C94" s="31"/>
      <c r="D94" s="31"/>
      <c r="E94" s="31"/>
      <c r="I94" s="31"/>
      <c r="J94" s="31"/>
      <c r="K94" s="31"/>
      <c r="L94" s="31"/>
      <c r="M94" s="31"/>
    </row>
    <row r="95" spans="2:13" x14ac:dyDescent="0.35">
      <c r="B95" t="s">
        <v>163</v>
      </c>
      <c r="C95" s="30">
        <f>+'CASH FLOW YAHOO'!D40/$S$43</f>
        <v>-118.9</v>
      </c>
      <c r="D95" s="30">
        <f>+'CASH FLOW YAHOO'!C40/$S$43</f>
        <v>-150.6</v>
      </c>
      <c r="E95" s="30">
        <f>+'CASH FLOW YAHOO'!B40/$S$43</f>
        <v>-121.6</v>
      </c>
      <c r="I95" s="30"/>
      <c r="J95" s="30"/>
      <c r="K95" s="30"/>
      <c r="L95" s="30"/>
      <c r="M95" s="30"/>
    </row>
    <row r="96" spans="2:13" x14ac:dyDescent="0.35">
      <c r="B96" t="s">
        <v>171</v>
      </c>
      <c r="C96" s="9">
        <f>-C95/C65</f>
        <v>3.4921287593984961E-2</v>
      </c>
      <c r="D96" s="9">
        <f>-D95/D65</f>
        <v>3.8097647356438148E-2</v>
      </c>
      <c r="E96" s="9">
        <f>-E95/E65</f>
        <v>2.4176872912358833E-2</v>
      </c>
      <c r="I96" s="9"/>
      <c r="J96" s="9"/>
      <c r="K96" s="9"/>
      <c r="L96" s="9"/>
      <c r="M96" s="9"/>
    </row>
    <row r="98" spans="2:13" x14ac:dyDescent="0.35">
      <c r="B98" t="s">
        <v>333</v>
      </c>
      <c r="I98" s="30"/>
      <c r="J98" s="30"/>
      <c r="K98" s="30"/>
      <c r="L98" s="30"/>
      <c r="M98" s="30"/>
    </row>
    <row r="99" spans="2:13" x14ac:dyDescent="0.35">
      <c r="B99" t="s">
        <v>334</v>
      </c>
      <c r="I99" s="30"/>
      <c r="J99" s="30"/>
      <c r="K99" s="30"/>
      <c r="L99" s="30"/>
      <c r="M99" s="30"/>
    </row>
    <row r="101" spans="2:13" x14ac:dyDescent="0.35">
      <c r="B101" s="6" t="s">
        <v>335</v>
      </c>
      <c r="C101" s="5"/>
      <c r="D101" s="5"/>
      <c r="E101" s="5"/>
      <c r="F101" s="5"/>
      <c r="G101" s="5"/>
      <c r="H101" s="5"/>
      <c r="I101" s="80"/>
      <c r="J101" s="80"/>
      <c r="K101" s="80"/>
      <c r="L101" s="80"/>
      <c r="M101" s="80"/>
    </row>
    <row r="103" spans="2:13" x14ac:dyDescent="0.35">
      <c r="B103" s="6" t="s">
        <v>176</v>
      </c>
      <c r="C103" s="48" t="s">
        <v>57</v>
      </c>
      <c r="D103" s="48" t="s">
        <v>32</v>
      </c>
      <c r="E103" s="48" t="s">
        <v>177</v>
      </c>
      <c r="F103" s="48" t="s">
        <v>178</v>
      </c>
      <c r="H103" s="6" t="s">
        <v>179</v>
      </c>
      <c r="I103" s="6"/>
      <c r="J103" s="6"/>
    </row>
    <row r="104" spans="2:13" x14ac:dyDescent="0.35">
      <c r="B104" t="str">
        <f>+B6</f>
        <v>Bank Loan</v>
      </c>
      <c r="C104" s="77"/>
      <c r="D104" s="12"/>
      <c r="E104" s="12"/>
      <c r="F104" s="78"/>
      <c r="H104" t="s">
        <v>180</v>
      </c>
      <c r="J104" s="71">
        <v>0.04</v>
      </c>
    </row>
    <row r="105" spans="2:13" x14ac:dyDescent="0.35">
      <c r="B105" t="str">
        <f>+B7</f>
        <v>Corporate Bond</v>
      </c>
      <c r="C105" s="77"/>
      <c r="D105" s="12"/>
      <c r="E105" s="12"/>
      <c r="F105" s="78"/>
      <c r="H105" t="s">
        <v>181</v>
      </c>
      <c r="J105" s="71">
        <v>5.5E-2</v>
      </c>
    </row>
    <row r="106" spans="2:13" x14ac:dyDescent="0.35">
      <c r="B106" t="str">
        <f>+B8</f>
        <v>Equity</v>
      </c>
      <c r="C106" s="77"/>
      <c r="D106" s="12"/>
      <c r="E106" s="12"/>
      <c r="F106" s="78"/>
      <c r="H106" t="s">
        <v>182</v>
      </c>
      <c r="J106" s="79"/>
    </row>
    <row r="107" spans="2:13" ht="15" thickBot="1" x14ac:dyDescent="0.4">
      <c r="F107" s="76"/>
      <c r="H107" t="s">
        <v>183</v>
      </c>
      <c r="J107" s="49"/>
    </row>
    <row r="108" spans="2:13" ht="15" thickTop="1" x14ac:dyDescent="0.35"/>
    <row r="109" spans="2:13" x14ac:dyDescent="0.35">
      <c r="B109" s="6" t="s">
        <v>159</v>
      </c>
      <c r="C109" s="66"/>
      <c r="D109" s="66"/>
      <c r="E109" s="66"/>
      <c r="F109" s="5"/>
      <c r="G109" s="5"/>
      <c r="H109" s="5"/>
      <c r="I109" s="55" t="s">
        <v>37</v>
      </c>
      <c r="J109" s="55"/>
      <c r="K109" s="55"/>
      <c r="L109" s="55"/>
      <c r="M109" s="55"/>
    </row>
    <row r="110" spans="2:13" x14ac:dyDescent="0.35">
      <c r="B110" s="4"/>
      <c r="C110" s="4"/>
      <c r="D110" s="36"/>
      <c r="E110" s="36"/>
      <c r="F110" s="36"/>
      <c r="G110" s="36"/>
      <c r="H110" s="36">
        <v>2022</v>
      </c>
      <c r="I110" s="4">
        <f>+I86</f>
        <v>2023</v>
      </c>
      <c r="J110" s="4">
        <f t="shared" ref="J110:M110" si="8">+J86</f>
        <v>2024</v>
      </c>
      <c r="K110" s="4">
        <f t="shared" si="8"/>
        <v>2025</v>
      </c>
      <c r="L110" s="4">
        <f t="shared" si="8"/>
        <v>2026</v>
      </c>
      <c r="M110" s="4">
        <f t="shared" si="8"/>
        <v>2027</v>
      </c>
    </row>
    <row r="111" spans="2:13" x14ac:dyDescent="0.35">
      <c r="B111" s="74" t="s">
        <v>164</v>
      </c>
      <c r="C111" s="6" t="s">
        <v>172</v>
      </c>
      <c r="D111" s="5"/>
      <c r="E111" s="5"/>
      <c r="F111" s="5"/>
      <c r="G111" s="5"/>
      <c r="H111" s="5"/>
      <c r="I111" s="5"/>
      <c r="J111" s="5"/>
      <c r="K111" s="5"/>
      <c r="L111" s="5"/>
      <c r="M111" s="75" t="s">
        <v>173</v>
      </c>
    </row>
    <row r="112" spans="2:13" x14ac:dyDescent="0.35">
      <c r="B112" t="s">
        <v>165</v>
      </c>
      <c r="D112" s="42"/>
      <c r="E112" t="s">
        <v>185</v>
      </c>
      <c r="M112" s="29"/>
    </row>
    <row r="113" spans="2:13" x14ac:dyDescent="0.35">
      <c r="B113" t="s">
        <v>166</v>
      </c>
      <c r="C113" s="11" t="s">
        <v>174</v>
      </c>
      <c r="D113" s="45"/>
      <c r="E113" t="s">
        <v>184</v>
      </c>
      <c r="F113" s="47">
        <v>0.03</v>
      </c>
      <c r="M113" s="30"/>
    </row>
    <row r="114" spans="2:13" x14ac:dyDescent="0.35">
      <c r="B114" t="s">
        <v>167</v>
      </c>
      <c r="M114" s="30"/>
    </row>
    <row r="115" spans="2:13" x14ac:dyDescent="0.35">
      <c r="B115" t="s">
        <v>168</v>
      </c>
      <c r="M115" s="30"/>
    </row>
    <row r="116" spans="2:13" x14ac:dyDescent="0.35">
      <c r="B116" t="s">
        <v>186</v>
      </c>
      <c r="M116" s="30"/>
    </row>
    <row r="117" spans="2:13" ht="15" thickBot="1" x14ac:dyDescent="0.4">
      <c r="B117" t="s">
        <v>187</v>
      </c>
      <c r="C117" s="52" t="s">
        <v>188</v>
      </c>
      <c r="D117" s="50"/>
      <c r="H117" s="26"/>
      <c r="I117" s="51"/>
      <c r="J117" s="51"/>
      <c r="K117" s="51"/>
      <c r="L117" s="51"/>
      <c r="M117" s="51"/>
    </row>
    <row r="118" spans="2:13" ht="15" thickTop="1" x14ac:dyDescent="0.35"/>
  </sheetData>
  <mergeCells count="5">
    <mergeCell ref="C85:E85"/>
    <mergeCell ref="I85:M85"/>
    <mergeCell ref="C109:E109"/>
    <mergeCell ref="C63:E63"/>
    <mergeCell ref="I63:M6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EA38F-E9AD-4ED2-8F58-A15A84DDE0BF}">
  <dimension ref="A1:S101"/>
  <sheetViews>
    <sheetView topLeftCell="A46" workbookViewId="0">
      <selection activeCell="A61" sqref="A61"/>
    </sheetView>
  </sheetViews>
  <sheetFormatPr defaultRowHeight="14.5" x14ac:dyDescent="0.35"/>
  <cols>
    <col min="1" max="1" width="54.54296875" bestFit="1" customWidth="1"/>
    <col min="2" max="11" width="12.90625" bestFit="1" customWidth="1"/>
    <col min="12" max="19" width="12.1796875" bestFit="1" customWidth="1"/>
  </cols>
  <sheetData>
    <row r="1" spans="1:19" x14ac:dyDescent="0.35">
      <c r="A1" t="s">
        <v>116</v>
      </c>
      <c r="B1" s="24">
        <v>44926</v>
      </c>
      <c r="C1" s="24">
        <v>44561</v>
      </c>
      <c r="D1" s="24">
        <v>44196</v>
      </c>
      <c r="E1" s="24">
        <v>43830</v>
      </c>
      <c r="F1" s="24">
        <v>43465</v>
      </c>
      <c r="G1" s="24">
        <v>43100</v>
      </c>
      <c r="H1" s="24">
        <v>42735</v>
      </c>
      <c r="I1" s="24">
        <v>42369</v>
      </c>
      <c r="J1" s="24">
        <v>42004</v>
      </c>
      <c r="K1" s="24">
        <v>41639</v>
      </c>
      <c r="L1" s="24">
        <v>41274</v>
      </c>
      <c r="M1" s="24">
        <v>40908</v>
      </c>
      <c r="N1" s="24">
        <v>40543</v>
      </c>
      <c r="O1" s="24">
        <v>40178</v>
      </c>
      <c r="P1" s="24">
        <v>39813</v>
      </c>
      <c r="Q1" s="24">
        <v>39447</v>
      </c>
      <c r="R1" s="24">
        <v>39082</v>
      </c>
      <c r="S1" s="24">
        <v>38717</v>
      </c>
    </row>
    <row r="2" spans="1:19" x14ac:dyDescent="0.35">
      <c r="A2" t="s">
        <v>61</v>
      </c>
      <c r="B2" s="23">
        <v>6666200000</v>
      </c>
      <c r="C2" s="23">
        <v>7737300000</v>
      </c>
      <c r="D2" s="23">
        <v>8383900000</v>
      </c>
      <c r="E2" s="23">
        <v>7606000000</v>
      </c>
      <c r="F2" s="23">
        <v>5685900000</v>
      </c>
      <c r="G2" s="23">
        <v>5267800000</v>
      </c>
      <c r="H2" s="23">
        <v>5405200000</v>
      </c>
      <c r="I2" s="23">
        <v>5777500000</v>
      </c>
      <c r="J2" s="23">
        <v>5162700000</v>
      </c>
      <c r="K2" s="23">
        <v>5085100000</v>
      </c>
      <c r="L2" s="23">
        <v>5415300000</v>
      </c>
      <c r="M2" s="23">
        <v>5042400000</v>
      </c>
      <c r="N2" s="23">
        <v>5102000000</v>
      </c>
      <c r="O2" s="23">
        <v>4473800000</v>
      </c>
      <c r="P2" s="23">
        <v>3760300000</v>
      </c>
      <c r="Q2" s="23">
        <v>3339900000</v>
      </c>
      <c r="R2" s="23">
        <v>2722200000</v>
      </c>
      <c r="S2" s="23">
        <v>1656600000</v>
      </c>
    </row>
    <row r="3" spans="1:19" x14ac:dyDescent="0.35">
      <c r="A3" t="s">
        <v>62</v>
      </c>
      <c r="B3" s="23">
        <v>3158300000</v>
      </c>
      <c r="C3" s="23">
        <v>3806000000</v>
      </c>
      <c r="D3" s="23">
        <v>4485000000</v>
      </c>
      <c r="E3" s="23">
        <v>4643000000</v>
      </c>
      <c r="F3" s="23">
        <v>2854700000</v>
      </c>
      <c r="G3" s="23">
        <v>2651100000</v>
      </c>
      <c r="H3" s="23">
        <v>2910400000</v>
      </c>
      <c r="I3" s="23">
        <v>3299100000</v>
      </c>
      <c r="J3" s="23">
        <v>3052100000</v>
      </c>
      <c r="K3" s="23">
        <v>2919700000</v>
      </c>
      <c r="L3" s="23">
        <v>3355400000</v>
      </c>
      <c r="M3" s="23">
        <v>3155800000</v>
      </c>
      <c r="N3" s="23">
        <v>3294700000</v>
      </c>
      <c r="O3" s="23">
        <v>2852900000</v>
      </c>
      <c r="P3" s="23">
        <v>2433300000</v>
      </c>
      <c r="Q3" s="23">
        <v>1842800000</v>
      </c>
      <c r="R3" s="23">
        <v>1420500000</v>
      </c>
      <c r="S3" s="23">
        <v>862100000</v>
      </c>
    </row>
    <row r="4" spans="1:19" x14ac:dyDescent="0.35">
      <c r="A4" t="s">
        <v>63</v>
      </c>
      <c r="B4" s="23">
        <v>658600000</v>
      </c>
      <c r="C4" s="23">
        <v>1478600000</v>
      </c>
      <c r="D4" s="23">
        <v>1873300000</v>
      </c>
      <c r="E4" s="23">
        <v>2350500000</v>
      </c>
      <c r="F4" s="23">
        <v>773600000</v>
      </c>
      <c r="G4" s="23">
        <v>423300000</v>
      </c>
      <c r="H4" s="23">
        <v>697700000</v>
      </c>
      <c r="I4" s="23">
        <v>957300000</v>
      </c>
      <c r="J4" s="23">
        <v>377900000</v>
      </c>
      <c r="K4" s="23">
        <v>420700000</v>
      </c>
      <c r="L4" s="23">
        <v>440700000</v>
      </c>
      <c r="M4" s="23">
        <v>177800000</v>
      </c>
      <c r="N4" s="23">
        <v>481600000</v>
      </c>
      <c r="O4" s="23">
        <v>369000000</v>
      </c>
      <c r="P4" s="23">
        <v>216500000</v>
      </c>
      <c r="Q4" s="23">
        <v>133400000</v>
      </c>
      <c r="R4" s="23">
        <v>184300000</v>
      </c>
      <c r="S4" s="23">
        <v>241300000</v>
      </c>
    </row>
    <row r="5" spans="1:19" x14ac:dyDescent="0.35">
      <c r="A5" t="s">
        <v>64</v>
      </c>
      <c r="B5" s="23">
        <v>658600000</v>
      </c>
      <c r="C5" s="23">
        <v>1478600000</v>
      </c>
      <c r="D5" s="23">
        <v>1873300000</v>
      </c>
      <c r="E5" s="23">
        <v>2350500000</v>
      </c>
      <c r="F5" s="23">
        <v>773600000</v>
      </c>
      <c r="G5" s="23">
        <v>423300000</v>
      </c>
      <c r="H5" s="23">
        <v>697700000</v>
      </c>
      <c r="I5" s="23">
        <v>957300000</v>
      </c>
      <c r="J5" s="23">
        <v>377900000</v>
      </c>
      <c r="K5" s="23">
        <v>420700000</v>
      </c>
      <c r="L5" s="23">
        <v>440700000</v>
      </c>
      <c r="M5" s="23">
        <v>177800000</v>
      </c>
      <c r="N5" s="23">
        <v>481600000</v>
      </c>
      <c r="O5" s="23">
        <v>369000000</v>
      </c>
      <c r="P5" s="23">
        <v>216500000</v>
      </c>
      <c r="Q5" s="23">
        <v>133400000</v>
      </c>
      <c r="R5" s="23">
        <v>184300000</v>
      </c>
      <c r="S5" s="23">
        <v>241300000</v>
      </c>
    </row>
    <row r="6" spans="1:19" x14ac:dyDescent="0.35">
      <c r="A6" t="s">
        <v>280</v>
      </c>
      <c r="C6" s="23">
        <v>1478600000</v>
      </c>
    </row>
    <row r="7" spans="1:19" x14ac:dyDescent="0.35">
      <c r="A7" t="s">
        <v>65</v>
      </c>
      <c r="B7" s="23">
        <v>990500000</v>
      </c>
      <c r="C7" s="23">
        <v>904800000</v>
      </c>
      <c r="D7" s="23">
        <v>852800000</v>
      </c>
      <c r="E7" s="23">
        <v>1074700000</v>
      </c>
      <c r="F7" s="23">
        <v>1016400000</v>
      </c>
      <c r="G7" s="23">
        <v>722200000</v>
      </c>
      <c r="H7" s="23">
        <v>660500000</v>
      </c>
      <c r="I7" s="23">
        <v>537000000</v>
      </c>
      <c r="J7" s="23">
        <v>605600000</v>
      </c>
      <c r="K7" s="23">
        <v>550800000</v>
      </c>
      <c r="L7" s="23">
        <v>420700000</v>
      </c>
      <c r="M7" s="23">
        <v>267200000</v>
      </c>
      <c r="N7" s="23">
        <v>200200000</v>
      </c>
      <c r="O7" s="23">
        <v>160400000</v>
      </c>
      <c r="P7" s="23">
        <v>262000000</v>
      </c>
      <c r="Q7" s="23">
        <v>279000000</v>
      </c>
      <c r="R7" s="23">
        <v>264900000</v>
      </c>
      <c r="S7" s="23">
        <v>98800000</v>
      </c>
    </row>
    <row r="8" spans="1:19" x14ac:dyDescent="0.35">
      <c r="A8" t="s">
        <v>66</v>
      </c>
      <c r="B8" s="23">
        <v>489500000</v>
      </c>
      <c r="C8" s="23">
        <v>461600000</v>
      </c>
      <c r="D8" s="23">
        <v>484400000</v>
      </c>
      <c r="E8" s="23">
        <v>546400000</v>
      </c>
      <c r="F8" s="23">
        <v>545100000</v>
      </c>
      <c r="G8" s="23">
        <v>722200000</v>
      </c>
      <c r="H8" s="23">
        <v>660500000</v>
      </c>
      <c r="I8" s="23">
        <v>537000000</v>
      </c>
      <c r="J8" s="23">
        <v>605600000</v>
      </c>
      <c r="K8" s="23">
        <v>550800000</v>
      </c>
      <c r="L8" s="23">
        <v>420700000</v>
      </c>
      <c r="M8" s="23">
        <v>267200000</v>
      </c>
      <c r="N8" s="23">
        <v>200200000</v>
      </c>
      <c r="O8" s="23">
        <v>160400000</v>
      </c>
      <c r="P8" s="23">
        <v>149300000</v>
      </c>
      <c r="Q8" s="23">
        <v>159900000</v>
      </c>
      <c r="R8" s="23">
        <v>200200000</v>
      </c>
      <c r="S8" s="23">
        <v>98800000</v>
      </c>
    </row>
    <row r="9" spans="1:19" x14ac:dyDescent="0.35">
      <c r="A9" t="s">
        <v>262</v>
      </c>
      <c r="E9" s="23">
        <v>515200000</v>
      </c>
      <c r="F9" s="23">
        <v>527900000</v>
      </c>
      <c r="G9" s="23">
        <v>710500000</v>
      </c>
      <c r="H9" s="23">
        <v>647300000</v>
      </c>
      <c r="I9" s="23">
        <v>524300000</v>
      </c>
      <c r="J9" s="23">
        <v>598400000</v>
      </c>
      <c r="K9" s="23">
        <v>544200000</v>
      </c>
      <c r="L9" s="23">
        <v>415900000</v>
      </c>
      <c r="M9" s="23">
        <v>268600000</v>
      </c>
    </row>
    <row r="10" spans="1:19" x14ac:dyDescent="0.35">
      <c r="A10" t="s">
        <v>263</v>
      </c>
      <c r="K10" s="23">
        <v>-200000</v>
      </c>
      <c r="M10" s="23">
        <v>-1400000</v>
      </c>
    </row>
    <row r="11" spans="1:19" x14ac:dyDescent="0.35">
      <c r="A11" t="s">
        <v>67</v>
      </c>
      <c r="B11" s="23">
        <v>3900000</v>
      </c>
      <c r="C11" s="23">
        <v>14000000</v>
      </c>
      <c r="D11" s="23">
        <v>315300000</v>
      </c>
      <c r="N11" s="23">
        <v>45900000</v>
      </c>
      <c r="O11" s="23">
        <v>45500000</v>
      </c>
      <c r="P11" s="23">
        <v>3800000</v>
      </c>
    </row>
    <row r="12" spans="1:19" x14ac:dyDescent="0.35">
      <c r="A12" t="s">
        <v>281</v>
      </c>
      <c r="B12" s="23">
        <v>501000000</v>
      </c>
      <c r="C12" s="23">
        <v>443200000</v>
      </c>
      <c r="D12" s="23">
        <v>368400000</v>
      </c>
      <c r="E12" s="23">
        <v>528300000</v>
      </c>
      <c r="F12" s="23">
        <v>471300000</v>
      </c>
      <c r="G12" s="23">
        <v>13000000</v>
      </c>
      <c r="H12" s="23">
        <v>18400000</v>
      </c>
      <c r="I12" s="23">
        <v>18800000</v>
      </c>
      <c r="J12" s="23">
        <v>7700000</v>
      </c>
      <c r="K12" s="23">
        <v>6800000</v>
      </c>
      <c r="L12" s="23">
        <v>9100000</v>
      </c>
      <c r="P12" s="23">
        <v>108900000</v>
      </c>
      <c r="Q12" s="23">
        <v>119100000</v>
      </c>
      <c r="R12" s="23">
        <v>64700000</v>
      </c>
      <c r="S12">
        <v>0</v>
      </c>
    </row>
    <row r="13" spans="1:19" x14ac:dyDescent="0.35">
      <c r="A13" t="s">
        <v>282</v>
      </c>
      <c r="B13" s="23">
        <v>-8100000</v>
      </c>
      <c r="C13" s="23">
        <v>-8500000</v>
      </c>
      <c r="D13" s="23">
        <v>-5600000</v>
      </c>
      <c r="E13" s="23">
        <v>-1400000</v>
      </c>
      <c r="F13" s="23">
        <v>-700000</v>
      </c>
      <c r="G13" s="23">
        <v>-1300000</v>
      </c>
      <c r="H13" s="23">
        <v>-5200000</v>
      </c>
      <c r="I13" s="23">
        <v>-6100000</v>
      </c>
      <c r="J13" s="23">
        <v>-500000</v>
      </c>
      <c r="K13" s="23">
        <v>-200000</v>
      </c>
      <c r="L13" s="23">
        <v>-4300000</v>
      </c>
    </row>
    <row r="14" spans="1:19" x14ac:dyDescent="0.35">
      <c r="A14" t="s">
        <v>283</v>
      </c>
      <c r="B14" s="23">
        <v>1470700000</v>
      </c>
      <c r="C14" s="23">
        <v>1382600000</v>
      </c>
      <c r="D14" s="23">
        <v>1422300000</v>
      </c>
      <c r="E14" s="23">
        <v>1118800000</v>
      </c>
      <c r="F14" s="23">
        <v>1012600000</v>
      </c>
      <c r="G14" s="23">
        <v>1449900000</v>
      </c>
      <c r="H14" s="23">
        <v>1515300000</v>
      </c>
      <c r="I14" s="23">
        <v>1774400000</v>
      </c>
      <c r="J14" s="23">
        <v>1753000000</v>
      </c>
      <c r="K14" s="23">
        <v>1842600000</v>
      </c>
      <c r="L14" s="23">
        <v>2410800000</v>
      </c>
      <c r="M14" s="23">
        <v>2630900000</v>
      </c>
      <c r="N14" s="23">
        <v>2507900000</v>
      </c>
      <c r="O14" s="23">
        <v>2206900000</v>
      </c>
      <c r="P14" s="23">
        <v>1882000000</v>
      </c>
      <c r="Q14" s="23">
        <v>1342600000</v>
      </c>
      <c r="R14" s="23">
        <v>882200000</v>
      </c>
      <c r="S14" s="23">
        <v>510700000</v>
      </c>
    </row>
    <row r="15" spans="1:19" x14ac:dyDescent="0.35">
      <c r="A15" t="s">
        <v>284</v>
      </c>
      <c r="B15" s="23">
        <v>332700000</v>
      </c>
      <c r="C15" s="23">
        <v>301400000</v>
      </c>
      <c r="D15" s="23">
        <v>337300000</v>
      </c>
      <c r="E15" s="23">
        <v>253100000</v>
      </c>
      <c r="F15" s="23">
        <v>240400000</v>
      </c>
      <c r="G15" s="23">
        <v>321000000</v>
      </c>
      <c r="H15" s="23">
        <v>281900000</v>
      </c>
      <c r="I15" s="23">
        <v>253800000</v>
      </c>
      <c r="J15" s="23">
        <v>254500000</v>
      </c>
      <c r="K15" s="23">
        <v>240200000</v>
      </c>
      <c r="L15" s="23">
        <v>250300000</v>
      </c>
      <c r="M15" s="23">
        <v>236900000</v>
      </c>
      <c r="N15" s="23">
        <v>234000000</v>
      </c>
      <c r="O15" s="23">
        <v>209100000</v>
      </c>
      <c r="P15" s="23">
        <v>176300000</v>
      </c>
      <c r="Q15" s="23">
        <v>157800000</v>
      </c>
      <c r="R15" s="23">
        <v>118100000</v>
      </c>
      <c r="S15" s="23">
        <v>119100000</v>
      </c>
    </row>
    <row r="16" spans="1:19" x14ac:dyDescent="0.35">
      <c r="A16" t="s">
        <v>285</v>
      </c>
      <c r="B16" s="23">
        <v>1044900000</v>
      </c>
      <c r="C16" s="23">
        <v>999100000</v>
      </c>
      <c r="D16" s="23">
        <v>1000600000</v>
      </c>
      <c r="E16" s="23">
        <v>822800000</v>
      </c>
      <c r="F16" s="23">
        <v>727800000</v>
      </c>
      <c r="G16" s="23">
        <v>854400000</v>
      </c>
      <c r="H16" s="23">
        <v>788600000</v>
      </c>
      <c r="I16" s="23">
        <v>854400000</v>
      </c>
      <c r="J16" s="23">
        <v>885700000</v>
      </c>
      <c r="K16" s="23">
        <v>1057800000</v>
      </c>
      <c r="L16" s="23">
        <v>2207400000</v>
      </c>
      <c r="M16" s="23">
        <v>1858000000</v>
      </c>
      <c r="N16" s="23">
        <v>1748500000</v>
      </c>
      <c r="O16" s="23">
        <v>1526000000</v>
      </c>
      <c r="P16" s="23">
        <v>1260300000</v>
      </c>
      <c r="Q16" s="23">
        <v>878300000</v>
      </c>
      <c r="R16" s="23">
        <v>729900000</v>
      </c>
      <c r="S16" s="23">
        <v>391600000</v>
      </c>
    </row>
    <row r="17" spans="1:19" x14ac:dyDescent="0.35">
      <c r="A17" t="s">
        <v>286</v>
      </c>
      <c r="B17" s="23">
        <v>69400000</v>
      </c>
      <c r="C17" s="23">
        <v>56900000</v>
      </c>
      <c r="D17" s="23">
        <v>58100000</v>
      </c>
      <c r="E17" s="23">
        <v>14500000</v>
      </c>
      <c r="F17" s="23">
        <v>7100000</v>
      </c>
      <c r="G17" s="23">
        <v>35800000</v>
      </c>
      <c r="H17" s="23">
        <v>30900000</v>
      </c>
      <c r="I17" s="23">
        <v>65700000</v>
      </c>
      <c r="J17" s="23">
        <v>46700000</v>
      </c>
      <c r="K17" s="23">
        <v>43700000</v>
      </c>
      <c r="L17" s="23">
        <v>35900000</v>
      </c>
      <c r="M17" s="23">
        <v>536000000</v>
      </c>
      <c r="N17" s="23">
        <v>525400000</v>
      </c>
      <c r="O17" s="23">
        <v>471800000</v>
      </c>
      <c r="P17" s="23">
        <v>445400000</v>
      </c>
      <c r="Q17" s="23">
        <v>27000000</v>
      </c>
      <c r="R17" s="23">
        <v>34200000</v>
      </c>
    </row>
    <row r="18" spans="1:19" x14ac:dyDescent="0.35">
      <c r="A18" t="s">
        <v>287</v>
      </c>
      <c r="B18" s="23">
        <v>23700000</v>
      </c>
      <c r="C18" s="23">
        <v>25200000</v>
      </c>
      <c r="D18" s="23">
        <v>26300000</v>
      </c>
      <c r="E18" s="23">
        <v>28400000</v>
      </c>
      <c r="F18" s="23">
        <v>37300000</v>
      </c>
      <c r="G18" s="23">
        <v>719200000</v>
      </c>
      <c r="H18" s="23">
        <v>820900000</v>
      </c>
      <c r="I18" s="23">
        <v>1483200000</v>
      </c>
      <c r="J18" s="23">
        <v>1467700000</v>
      </c>
      <c r="K18" s="23">
        <v>2147400000</v>
      </c>
      <c r="L18" s="23">
        <v>524600000</v>
      </c>
      <c r="Q18" s="23">
        <v>279500000</v>
      </c>
    </row>
    <row r="19" spans="1:19" x14ac:dyDescent="0.35">
      <c r="A19" t="s">
        <v>288</v>
      </c>
      <c r="F19">
        <v>0</v>
      </c>
      <c r="G19" s="23">
        <v>-480500000</v>
      </c>
      <c r="H19" s="23">
        <v>-407000000</v>
      </c>
      <c r="I19" s="23">
        <v>-882700000</v>
      </c>
      <c r="J19" s="23">
        <v>-901600000</v>
      </c>
      <c r="K19" s="23">
        <v>-1646500000</v>
      </c>
      <c r="L19" s="23">
        <v>-607400000</v>
      </c>
    </row>
    <row r="20" spans="1:19" x14ac:dyDescent="0.35">
      <c r="A20" t="s">
        <v>191</v>
      </c>
      <c r="B20" s="23">
        <v>27500000</v>
      </c>
      <c r="C20" s="23">
        <v>20700000</v>
      </c>
      <c r="D20" s="23">
        <v>16300000</v>
      </c>
      <c r="N20" s="23">
        <v>9900000</v>
      </c>
      <c r="O20" s="23">
        <v>14200000</v>
      </c>
      <c r="P20" s="23">
        <v>10100000</v>
      </c>
      <c r="Q20" s="23">
        <v>14200000</v>
      </c>
      <c r="R20" s="23">
        <v>20800000</v>
      </c>
      <c r="S20" s="23">
        <v>10200000</v>
      </c>
    </row>
    <row r="21" spans="1:19" x14ac:dyDescent="0.35">
      <c r="A21" t="s">
        <v>264</v>
      </c>
      <c r="B21" s="23">
        <v>200000</v>
      </c>
      <c r="C21" s="23">
        <v>300000</v>
      </c>
      <c r="D21" s="23">
        <v>300000</v>
      </c>
      <c r="E21" s="23">
        <v>300000</v>
      </c>
      <c r="F21" s="23">
        <v>300000</v>
      </c>
      <c r="G21" s="23">
        <v>2200000</v>
      </c>
    </row>
    <row r="22" spans="1:19" x14ac:dyDescent="0.35">
      <c r="A22" t="s">
        <v>68</v>
      </c>
      <c r="I22">
        <v>0</v>
      </c>
      <c r="J22" s="23">
        <v>53200000</v>
      </c>
      <c r="K22" s="23">
        <v>26900000</v>
      </c>
      <c r="L22" s="23">
        <v>57100000</v>
      </c>
      <c r="M22" s="23">
        <v>52200000</v>
      </c>
      <c r="N22" s="23">
        <v>47600000</v>
      </c>
      <c r="O22" s="23">
        <v>55800000</v>
      </c>
      <c r="P22" s="23">
        <v>62100000</v>
      </c>
      <c r="Q22" s="23">
        <v>67300000</v>
      </c>
      <c r="R22" s="23">
        <v>68300000</v>
      </c>
      <c r="S22" s="23">
        <v>1100000</v>
      </c>
    </row>
    <row r="23" spans="1:19" x14ac:dyDescent="0.35">
      <c r="A23" t="s">
        <v>69</v>
      </c>
      <c r="I23">
        <v>0</v>
      </c>
      <c r="J23" s="23">
        <v>53200000</v>
      </c>
      <c r="K23" s="23">
        <v>26900000</v>
      </c>
      <c r="L23" s="23">
        <v>57100000</v>
      </c>
      <c r="M23" s="23">
        <v>52200000</v>
      </c>
      <c r="N23" s="23">
        <v>47600000</v>
      </c>
      <c r="O23" s="23">
        <v>55800000</v>
      </c>
      <c r="P23" s="23">
        <v>62100000</v>
      </c>
      <c r="Q23" s="23">
        <v>67300000</v>
      </c>
      <c r="R23" s="23">
        <v>68300000</v>
      </c>
      <c r="S23" s="23">
        <v>1100000</v>
      </c>
    </row>
    <row r="24" spans="1:19" x14ac:dyDescent="0.35">
      <c r="A24" t="s">
        <v>70</v>
      </c>
      <c r="B24" s="23">
        <v>38300000</v>
      </c>
      <c r="C24" s="23">
        <v>39700000</v>
      </c>
      <c r="D24" s="23">
        <v>336300000</v>
      </c>
      <c r="E24" s="23">
        <v>98700000</v>
      </c>
      <c r="F24" s="23">
        <v>51800000</v>
      </c>
      <c r="G24" s="23">
        <v>53500000</v>
      </c>
      <c r="H24" s="23">
        <v>36900000</v>
      </c>
      <c r="I24" s="23">
        <v>30400000</v>
      </c>
      <c r="J24" s="23">
        <v>315600000</v>
      </c>
      <c r="K24" s="23">
        <v>105600000</v>
      </c>
      <c r="L24" s="23">
        <v>83200000</v>
      </c>
      <c r="M24" s="23">
        <v>79900000</v>
      </c>
      <c r="N24" s="23">
        <v>105000000</v>
      </c>
      <c r="O24" s="23">
        <v>116600000</v>
      </c>
      <c r="P24" s="23">
        <v>600000</v>
      </c>
      <c r="Q24" s="23">
        <v>6300000</v>
      </c>
      <c r="R24">
        <v>0</v>
      </c>
      <c r="S24">
        <v>0</v>
      </c>
    </row>
    <row r="25" spans="1:19" x14ac:dyDescent="0.35">
      <c r="A25" t="s">
        <v>71</v>
      </c>
      <c r="B25" s="23">
        <v>3507900000</v>
      </c>
      <c r="C25" s="23">
        <v>3931300000</v>
      </c>
      <c r="D25" s="23">
        <v>3898900000</v>
      </c>
      <c r="E25" s="23">
        <v>2963000000</v>
      </c>
      <c r="F25" s="23">
        <v>2831200000</v>
      </c>
      <c r="G25" s="23">
        <v>2616700000</v>
      </c>
      <c r="H25" s="23">
        <v>2494800000</v>
      </c>
      <c r="I25" s="23">
        <v>2478400000</v>
      </c>
      <c r="J25" s="23">
        <v>2110600000</v>
      </c>
      <c r="K25" s="23">
        <v>2165400000</v>
      </c>
      <c r="L25" s="23">
        <v>2059900000</v>
      </c>
      <c r="M25" s="23">
        <v>1886600000</v>
      </c>
      <c r="N25" s="23">
        <v>1807300000</v>
      </c>
      <c r="O25" s="23">
        <v>1620900000</v>
      </c>
      <c r="P25" s="23">
        <v>1327000000</v>
      </c>
      <c r="Q25" s="23">
        <v>1497100000</v>
      </c>
      <c r="R25" s="23">
        <v>1301700000</v>
      </c>
      <c r="S25" s="23">
        <v>794500000</v>
      </c>
    </row>
    <row r="26" spans="1:19" x14ac:dyDescent="0.35">
      <c r="A26" t="s">
        <v>72</v>
      </c>
      <c r="B26" s="23">
        <v>2300200000</v>
      </c>
      <c r="C26" s="23">
        <v>2470800000</v>
      </c>
      <c r="D26" s="23">
        <v>2574400000</v>
      </c>
      <c r="E26" s="23">
        <v>2320600000</v>
      </c>
      <c r="F26" s="23">
        <v>2167600000</v>
      </c>
      <c r="G26" s="23">
        <v>2105300000</v>
      </c>
      <c r="H26" s="23">
        <v>1991600000</v>
      </c>
      <c r="I26" s="23">
        <v>1950700000</v>
      </c>
      <c r="J26" s="23">
        <v>1783600000</v>
      </c>
      <c r="K26" s="23">
        <v>1803300000</v>
      </c>
      <c r="L26" s="23">
        <v>1698500000</v>
      </c>
      <c r="M26" s="23">
        <v>1615700000</v>
      </c>
      <c r="N26" s="23">
        <v>1470000000</v>
      </c>
      <c r="O26" s="23">
        <v>1279300000</v>
      </c>
      <c r="P26" s="23">
        <v>1068300000</v>
      </c>
      <c r="Q26" s="23">
        <v>963800000</v>
      </c>
      <c r="R26" s="23">
        <v>773800000</v>
      </c>
      <c r="S26" s="23">
        <v>518800000</v>
      </c>
    </row>
    <row r="27" spans="1:19" x14ac:dyDescent="0.35">
      <c r="A27" t="s">
        <v>73</v>
      </c>
      <c r="B27" s="23">
        <v>2300200000</v>
      </c>
      <c r="C27" s="23">
        <v>2470800000</v>
      </c>
      <c r="D27" s="23">
        <v>2574400000</v>
      </c>
      <c r="E27" s="23">
        <v>2320600000</v>
      </c>
      <c r="F27" s="23">
        <v>4064000000</v>
      </c>
      <c r="G27" s="23">
        <v>3800500000</v>
      </c>
      <c r="H27" s="23">
        <v>3469300000</v>
      </c>
      <c r="I27" s="23">
        <v>3238000000</v>
      </c>
      <c r="J27" s="23">
        <v>2903300000</v>
      </c>
      <c r="K27" s="23">
        <v>2771900000</v>
      </c>
      <c r="L27" s="23">
        <v>2518000000</v>
      </c>
      <c r="M27" s="23">
        <v>2285500000</v>
      </c>
      <c r="N27" s="23">
        <v>2009900000</v>
      </c>
      <c r="O27" s="23">
        <v>1705400000</v>
      </c>
      <c r="P27" s="23">
        <v>1368000000</v>
      </c>
      <c r="Q27" s="23">
        <v>1143200000</v>
      </c>
      <c r="R27" s="23">
        <v>855000000</v>
      </c>
      <c r="S27" s="23">
        <v>547400000</v>
      </c>
    </row>
    <row r="28" spans="1:19" x14ac:dyDescent="0.35">
      <c r="A28" t="s">
        <v>289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x14ac:dyDescent="0.35">
      <c r="A29" t="s">
        <v>290</v>
      </c>
      <c r="B29" s="23">
        <v>30100000</v>
      </c>
      <c r="C29" s="23">
        <v>30700000</v>
      </c>
      <c r="D29" s="23">
        <v>30800000</v>
      </c>
      <c r="E29" s="23">
        <v>15900000</v>
      </c>
      <c r="F29" s="23">
        <v>15000000</v>
      </c>
      <c r="G29" s="23">
        <v>15900000</v>
      </c>
      <c r="H29" s="23">
        <v>14900000</v>
      </c>
      <c r="I29" s="23">
        <v>16500000</v>
      </c>
      <c r="J29" s="23">
        <v>17100000</v>
      </c>
      <c r="K29" s="23">
        <v>17900000</v>
      </c>
      <c r="L29" s="23">
        <v>17700000</v>
      </c>
      <c r="M29" s="23">
        <v>17000000</v>
      </c>
      <c r="N29" s="23">
        <v>17100000</v>
      </c>
      <c r="O29" s="23">
        <v>17700000</v>
      </c>
      <c r="P29" s="23">
        <v>15500000</v>
      </c>
      <c r="Q29" s="23">
        <v>19200000</v>
      </c>
      <c r="R29" s="23">
        <v>22500000</v>
      </c>
      <c r="S29" s="23">
        <v>18800000</v>
      </c>
    </row>
    <row r="30" spans="1:19" x14ac:dyDescent="0.35">
      <c r="A30" t="s">
        <v>291</v>
      </c>
      <c r="B30" s="23">
        <v>1269100000</v>
      </c>
      <c r="C30" s="23">
        <v>1242000000</v>
      </c>
      <c r="D30" s="23">
        <v>1166700000</v>
      </c>
      <c r="E30" s="23">
        <v>924000000</v>
      </c>
      <c r="F30" s="23">
        <v>822700000</v>
      </c>
      <c r="G30" s="23">
        <v>764100000</v>
      </c>
      <c r="H30" s="23">
        <v>642500000</v>
      </c>
      <c r="I30" s="23">
        <v>585400000</v>
      </c>
      <c r="J30" s="23">
        <v>572900000</v>
      </c>
      <c r="K30" s="23">
        <v>566000000</v>
      </c>
      <c r="L30" s="23">
        <v>504700000</v>
      </c>
      <c r="M30" s="23">
        <v>431500000</v>
      </c>
      <c r="N30" s="23">
        <v>419700000</v>
      </c>
      <c r="O30" s="23">
        <v>258100000</v>
      </c>
      <c r="P30" s="23">
        <v>206500000</v>
      </c>
      <c r="Q30" s="23">
        <v>178200000</v>
      </c>
      <c r="R30" s="23">
        <v>154200000</v>
      </c>
      <c r="S30" s="23">
        <v>116000000</v>
      </c>
    </row>
    <row r="31" spans="1:19" x14ac:dyDescent="0.35">
      <c r="A31" t="s">
        <v>74</v>
      </c>
      <c r="B31" s="23">
        <v>2701200000</v>
      </c>
      <c r="C31" s="23">
        <v>2599500000</v>
      </c>
      <c r="D31" s="23">
        <v>2403000000</v>
      </c>
      <c r="E31" s="23">
        <v>2219300000</v>
      </c>
      <c r="F31" s="23">
        <v>1966200000</v>
      </c>
      <c r="G31" s="23">
        <v>1793200000</v>
      </c>
      <c r="H31" s="23">
        <v>1635800000</v>
      </c>
      <c r="I31" s="23">
        <v>1430300000</v>
      </c>
      <c r="J31" s="23">
        <v>1333800000</v>
      </c>
      <c r="K31" s="23">
        <v>1256200000</v>
      </c>
      <c r="L31" s="23">
        <v>1130200000</v>
      </c>
      <c r="M31" s="23">
        <v>1633000000</v>
      </c>
      <c r="N31" s="23">
        <v>1398800000</v>
      </c>
      <c r="O31" s="23">
        <v>1113300000</v>
      </c>
      <c r="P31" s="23">
        <v>941700000</v>
      </c>
      <c r="Q31" s="23">
        <v>781400000</v>
      </c>
      <c r="R31" s="23">
        <v>464900000</v>
      </c>
      <c r="S31" s="23">
        <v>243400000</v>
      </c>
    </row>
    <row r="32" spans="1:19" x14ac:dyDescent="0.35">
      <c r="A32" t="s">
        <v>192</v>
      </c>
      <c r="B32" s="23">
        <v>2300200000</v>
      </c>
      <c r="C32" s="23">
        <v>2470800000</v>
      </c>
      <c r="D32" s="23">
        <v>2574400000</v>
      </c>
      <c r="E32" s="23">
        <v>2320600000</v>
      </c>
      <c r="F32" s="23">
        <v>1032300000</v>
      </c>
      <c r="G32" s="23">
        <v>1013900000</v>
      </c>
      <c r="H32" s="23">
        <v>982400000</v>
      </c>
      <c r="I32" s="23">
        <v>927200000</v>
      </c>
      <c r="J32" s="23">
        <v>841200000</v>
      </c>
      <c r="K32" s="23">
        <v>801600000</v>
      </c>
      <c r="L32" s="23">
        <v>722400000</v>
      </c>
      <c r="R32">
        <v>0</v>
      </c>
      <c r="S32">
        <v>0</v>
      </c>
    </row>
    <row r="33" spans="1:19" x14ac:dyDescent="0.35">
      <c r="A33" t="s">
        <v>292</v>
      </c>
      <c r="B33" s="23">
        <v>102200000</v>
      </c>
      <c r="C33" s="23">
        <v>117100000</v>
      </c>
      <c r="D33" s="23">
        <v>220000000</v>
      </c>
      <c r="E33" s="23">
        <v>192800000</v>
      </c>
      <c r="F33" s="23">
        <v>227800000</v>
      </c>
      <c r="G33" s="23">
        <v>213400000</v>
      </c>
      <c r="H33" s="23">
        <v>193700000</v>
      </c>
      <c r="I33" s="23">
        <v>278600000</v>
      </c>
      <c r="J33" s="23">
        <v>138300000</v>
      </c>
      <c r="K33" s="23">
        <v>130200000</v>
      </c>
      <c r="L33" s="23">
        <v>143000000</v>
      </c>
      <c r="M33" s="23">
        <v>204000000</v>
      </c>
      <c r="N33" s="23">
        <v>174300000</v>
      </c>
      <c r="O33" s="23">
        <v>316300000</v>
      </c>
      <c r="P33" s="23">
        <v>204300000</v>
      </c>
      <c r="Q33" s="23">
        <v>164400000</v>
      </c>
      <c r="R33" s="23">
        <v>213400000</v>
      </c>
      <c r="S33" s="23">
        <v>169200000</v>
      </c>
    </row>
    <row r="34" spans="1:19" x14ac:dyDescent="0.35">
      <c r="A34" t="s">
        <v>75</v>
      </c>
      <c r="B34" s="23">
        <v>-2952600000</v>
      </c>
      <c r="C34" s="23">
        <v>-2654900000</v>
      </c>
      <c r="D34" s="23">
        <v>-2352800000</v>
      </c>
      <c r="E34" s="23">
        <v>-2127700000</v>
      </c>
      <c r="F34" s="23">
        <v>-1896400000</v>
      </c>
      <c r="G34" s="23">
        <v>-1695200000</v>
      </c>
      <c r="H34" s="23">
        <v>-1477700000</v>
      </c>
      <c r="I34" s="23">
        <v>-1287300000</v>
      </c>
      <c r="J34" s="23">
        <v>-1119700000</v>
      </c>
      <c r="K34" s="23">
        <v>-968600000</v>
      </c>
      <c r="L34" s="23">
        <v>-819500000</v>
      </c>
      <c r="M34" s="23">
        <v>-669800000</v>
      </c>
      <c r="N34" s="23">
        <v>-539900000</v>
      </c>
      <c r="O34" s="23">
        <v>-426100000</v>
      </c>
      <c r="P34" s="23">
        <v>-299700000</v>
      </c>
      <c r="Q34" s="23">
        <v>-179400000</v>
      </c>
      <c r="R34" s="23">
        <v>-81200000</v>
      </c>
      <c r="S34" s="23">
        <v>-28600000</v>
      </c>
    </row>
    <row r="35" spans="1:19" x14ac:dyDescent="0.35">
      <c r="A35" t="s">
        <v>293</v>
      </c>
      <c r="B35" s="23">
        <v>841900000</v>
      </c>
      <c r="C35" s="23">
        <v>836000000</v>
      </c>
      <c r="D35" s="23">
        <v>780500000</v>
      </c>
      <c r="E35" s="23">
        <v>3600000</v>
      </c>
      <c r="F35" s="23">
        <v>3800000</v>
      </c>
      <c r="G35" s="23">
        <v>4300000</v>
      </c>
      <c r="H35" s="23">
        <v>4500000</v>
      </c>
      <c r="I35" s="23">
        <v>5500000</v>
      </c>
      <c r="J35" s="23">
        <v>6100000</v>
      </c>
      <c r="K35" s="23">
        <v>7700000</v>
      </c>
      <c r="L35" s="23">
        <v>13100000</v>
      </c>
      <c r="M35" s="23">
        <v>16800000</v>
      </c>
      <c r="N35" s="23">
        <v>21000000</v>
      </c>
      <c r="O35" s="23">
        <v>25800000</v>
      </c>
      <c r="P35" s="23">
        <v>27900000</v>
      </c>
      <c r="R35" s="23">
        <v>46800000</v>
      </c>
    </row>
    <row r="36" spans="1:19" x14ac:dyDescent="0.35">
      <c r="A36" t="s">
        <v>294</v>
      </c>
      <c r="B36" s="23">
        <v>630500000</v>
      </c>
      <c r="C36" s="23">
        <v>623700000</v>
      </c>
      <c r="D36" s="23">
        <v>565300000</v>
      </c>
      <c r="E36" s="23">
        <v>2400000</v>
      </c>
      <c r="F36" s="23">
        <v>2400000</v>
      </c>
      <c r="G36" s="23">
        <v>2500000</v>
      </c>
      <c r="H36" s="23">
        <v>2300000</v>
      </c>
      <c r="I36" s="23">
        <v>2700000</v>
      </c>
      <c r="J36" s="23">
        <v>2900000</v>
      </c>
      <c r="K36" s="23">
        <v>3000000</v>
      </c>
      <c r="L36" s="23">
        <v>3000000</v>
      </c>
      <c r="M36" s="23">
        <v>2900000</v>
      </c>
      <c r="N36" s="23">
        <v>2900000</v>
      </c>
      <c r="O36" s="23">
        <v>3000000</v>
      </c>
      <c r="P36" s="23">
        <v>2700000</v>
      </c>
      <c r="R36" s="23">
        <v>6000000</v>
      </c>
    </row>
    <row r="37" spans="1:19" x14ac:dyDescent="0.35">
      <c r="A37" t="s">
        <v>295</v>
      </c>
      <c r="B37" s="23">
        <v>211400000</v>
      </c>
      <c r="C37" s="23">
        <v>212300000</v>
      </c>
      <c r="D37" s="23">
        <v>215200000</v>
      </c>
      <c r="E37" s="23">
        <v>1200000</v>
      </c>
      <c r="F37" s="23">
        <v>1400000</v>
      </c>
      <c r="G37" s="23">
        <v>1800000</v>
      </c>
      <c r="H37" s="23">
        <v>2200000</v>
      </c>
      <c r="I37" s="23">
        <v>2800000</v>
      </c>
      <c r="J37" s="23">
        <v>3200000</v>
      </c>
      <c r="K37" s="23">
        <v>4700000</v>
      </c>
      <c r="L37" s="23">
        <v>10100000</v>
      </c>
      <c r="M37" s="23">
        <v>13900000</v>
      </c>
      <c r="N37" s="23">
        <v>18100000</v>
      </c>
      <c r="O37" s="23">
        <v>22800000</v>
      </c>
      <c r="P37" s="23">
        <v>25200000</v>
      </c>
      <c r="R37" s="23">
        <v>40800000</v>
      </c>
    </row>
    <row r="38" spans="1:19" x14ac:dyDescent="0.35">
      <c r="A38" t="s">
        <v>296</v>
      </c>
      <c r="B38" s="23">
        <v>1100000</v>
      </c>
      <c r="C38" s="23">
        <v>800000</v>
      </c>
      <c r="D38" s="23">
        <v>3100000</v>
      </c>
      <c r="E38" s="23">
        <v>7700000</v>
      </c>
      <c r="F38">
        <v>0</v>
      </c>
      <c r="G38" s="23">
        <v>4700000</v>
      </c>
      <c r="H38" s="23">
        <v>4400000</v>
      </c>
      <c r="I38" s="23">
        <v>3200000</v>
      </c>
      <c r="J38" s="23">
        <v>1900000</v>
      </c>
      <c r="K38" s="23">
        <v>1400000</v>
      </c>
      <c r="L38" s="23">
        <v>5100000</v>
      </c>
      <c r="M38" s="23">
        <v>4500000</v>
      </c>
      <c r="N38" s="23">
        <v>4300000</v>
      </c>
      <c r="O38" s="23">
        <v>3900000</v>
      </c>
      <c r="P38" s="23">
        <v>3900000</v>
      </c>
    </row>
    <row r="39" spans="1:19" x14ac:dyDescent="0.35">
      <c r="A39" t="s">
        <v>297</v>
      </c>
      <c r="B39" s="23">
        <v>1100000</v>
      </c>
      <c r="C39" s="23">
        <v>800000</v>
      </c>
      <c r="D39" s="23">
        <v>3100000</v>
      </c>
      <c r="E39" s="23">
        <v>7700000</v>
      </c>
      <c r="F39">
        <v>0</v>
      </c>
      <c r="G39" s="23">
        <v>4700000</v>
      </c>
      <c r="H39" s="23">
        <v>4400000</v>
      </c>
      <c r="I39" s="23">
        <v>3200000</v>
      </c>
      <c r="J39" s="23">
        <v>1900000</v>
      </c>
      <c r="K39" s="23">
        <v>1400000</v>
      </c>
      <c r="L39" s="23">
        <v>5100000</v>
      </c>
    </row>
    <row r="40" spans="1:19" x14ac:dyDescent="0.35">
      <c r="A40" t="s">
        <v>298</v>
      </c>
      <c r="C40" s="23">
        <v>800000</v>
      </c>
      <c r="D40" s="23">
        <v>3100000</v>
      </c>
      <c r="E40" s="23">
        <v>7700000</v>
      </c>
      <c r="F40">
        <v>0</v>
      </c>
      <c r="G40" s="23">
        <v>4700000</v>
      </c>
      <c r="H40" s="23">
        <v>4400000</v>
      </c>
      <c r="I40" s="23">
        <v>3200000</v>
      </c>
      <c r="J40" s="23">
        <v>1900000</v>
      </c>
      <c r="K40" s="23">
        <v>1400000</v>
      </c>
      <c r="L40" s="23">
        <v>5100000</v>
      </c>
    </row>
    <row r="41" spans="1:19" x14ac:dyDescent="0.35">
      <c r="A41" t="s">
        <v>299</v>
      </c>
      <c r="K41">
        <v>0</v>
      </c>
      <c r="L41">
        <v>0</v>
      </c>
      <c r="O41" s="23">
        <v>1200000</v>
      </c>
      <c r="P41" s="23">
        <v>3800000</v>
      </c>
    </row>
    <row r="42" spans="1:19" x14ac:dyDescent="0.35">
      <c r="A42" t="s">
        <v>300</v>
      </c>
      <c r="B42" s="23">
        <v>1200000</v>
      </c>
      <c r="D42" s="23">
        <v>4400000</v>
      </c>
      <c r="E42" s="23">
        <v>6400000</v>
      </c>
      <c r="F42" s="23">
        <v>52200000</v>
      </c>
    </row>
    <row r="43" spans="1:19" x14ac:dyDescent="0.35">
      <c r="A43" t="s">
        <v>301</v>
      </c>
      <c r="P43">
        <v>0</v>
      </c>
    </row>
    <row r="44" spans="1:19" x14ac:dyDescent="0.35">
      <c r="A44" t="s">
        <v>193</v>
      </c>
      <c r="B44" s="23">
        <v>4800000</v>
      </c>
      <c r="C44" s="23">
        <v>400000</v>
      </c>
      <c r="D44" s="23">
        <v>100000</v>
      </c>
      <c r="E44" s="23">
        <v>106500000</v>
      </c>
      <c r="F44" s="23">
        <v>211100000</v>
      </c>
      <c r="G44" s="23">
        <v>78300000</v>
      </c>
      <c r="H44" s="23">
        <v>135100000</v>
      </c>
      <c r="I44" s="23">
        <v>182300000</v>
      </c>
      <c r="J44" s="23">
        <v>21700000</v>
      </c>
      <c r="K44" s="23">
        <v>24200000</v>
      </c>
      <c r="L44" s="23">
        <v>218800000</v>
      </c>
      <c r="M44" s="23">
        <v>84700000</v>
      </c>
      <c r="N44" s="23">
        <v>90000000</v>
      </c>
      <c r="O44" s="23">
        <v>120800000</v>
      </c>
      <c r="P44" s="23">
        <v>146000000</v>
      </c>
      <c r="Q44" s="23">
        <v>30500000</v>
      </c>
      <c r="R44" s="23">
        <v>39100000</v>
      </c>
    </row>
    <row r="45" spans="1:19" x14ac:dyDescent="0.35">
      <c r="A45" t="s">
        <v>194</v>
      </c>
      <c r="B45" s="23">
        <v>4800000</v>
      </c>
      <c r="C45" s="23">
        <v>400000</v>
      </c>
      <c r="D45" s="23">
        <v>100000</v>
      </c>
      <c r="E45" s="23">
        <v>106500000</v>
      </c>
      <c r="F45" s="23">
        <v>205000000</v>
      </c>
      <c r="G45" s="23">
        <v>72500000</v>
      </c>
      <c r="H45" s="23">
        <v>128800000</v>
      </c>
      <c r="I45" s="23">
        <v>162800000</v>
      </c>
      <c r="K45">
        <v>0</v>
      </c>
      <c r="L45" s="23">
        <v>192000000</v>
      </c>
      <c r="M45" s="23">
        <v>55700000</v>
      </c>
      <c r="N45" s="23">
        <v>55000000</v>
      </c>
      <c r="O45" s="23">
        <v>95800000</v>
      </c>
      <c r="P45" s="23">
        <v>146000000</v>
      </c>
      <c r="Q45" s="23">
        <v>30500000</v>
      </c>
      <c r="R45" s="23">
        <v>39100000</v>
      </c>
    </row>
    <row r="46" spans="1:19" x14ac:dyDescent="0.35">
      <c r="A46" t="s">
        <v>302</v>
      </c>
      <c r="B46" s="23">
        <v>196900000</v>
      </c>
      <c r="C46" s="23">
        <v>532500000</v>
      </c>
      <c r="D46" s="23">
        <v>455900000</v>
      </c>
      <c r="E46" s="23">
        <v>449100000</v>
      </c>
      <c r="F46" s="23">
        <v>326700000</v>
      </c>
      <c r="G46" s="23">
        <v>347100000</v>
      </c>
      <c r="H46" s="23">
        <v>282300000</v>
      </c>
      <c r="I46" s="23">
        <v>246900000</v>
      </c>
      <c r="J46" s="23">
        <v>203400000</v>
      </c>
      <c r="K46" s="23">
        <v>252600000</v>
      </c>
      <c r="L46" s="23">
        <v>78400000</v>
      </c>
      <c r="M46" s="23">
        <v>118800000</v>
      </c>
      <c r="N46" s="23">
        <v>172400000</v>
      </c>
      <c r="O46" s="23">
        <v>171200000</v>
      </c>
      <c r="P46" s="23">
        <v>60100000</v>
      </c>
    </row>
    <row r="47" spans="1:19" x14ac:dyDescent="0.35">
      <c r="A47" t="s">
        <v>76</v>
      </c>
      <c r="B47" s="23">
        <v>162900000</v>
      </c>
      <c r="C47" s="23">
        <v>91600000</v>
      </c>
      <c r="D47" s="23">
        <v>83600000</v>
      </c>
      <c r="E47" s="23">
        <v>80400000</v>
      </c>
      <c r="F47" s="23">
        <v>284700000</v>
      </c>
      <c r="G47" s="23">
        <v>164300000</v>
      </c>
      <c r="H47" s="23">
        <v>220900000</v>
      </c>
      <c r="I47" s="23">
        <v>280800000</v>
      </c>
      <c r="J47" s="23">
        <v>123600000</v>
      </c>
      <c r="K47" s="23">
        <v>109500000</v>
      </c>
      <c r="L47" s="23">
        <v>283000000</v>
      </c>
      <c r="M47" s="23">
        <v>152100000</v>
      </c>
      <c r="N47" s="23">
        <v>164900000</v>
      </c>
      <c r="O47" s="23">
        <v>170400000</v>
      </c>
      <c r="P47" s="23">
        <v>52600000</v>
      </c>
      <c r="Q47" s="23">
        <v>502800000</v>
      </c>
      <c r="R47" s="23">
        <v>442000000</v>
      </c>
      <c r="S47" s="23">
        <v>275700000</v>
      </c>
    </row>
    <row r="48" spans="1:19" x14ac:dyDescent="0.35">
      <c r="A48" t="s">
        <v>77</v>
      </c>
      <c r="B48" s="23">
        <v>6910000000</v>
      </c>
      <c r="C48" s="23">
        <v>7288500000</v>
      </c>
      <c r="D48" s="23">
        <v>7526900000</v>
      </c>
      <c r="E48" s="23">
        <v>5844100000</v>
      </c>
      <c r="F48" s="23">
        <v>4447800000</v>
      </c>
      <c r="G48" s="23">
        <v>3466300000</v>
      </c>
      <c r="H48" s="23">
        <v>3476400000</v>
      </c>
      <c r="I48" s="23">
        <v>3657500000</v>
      </c>
      <c r="J48" s="23">
        <v>3540700000</v>
      </c>
      <c r="K48" s="23">
        <v>3604100000</v>
      </c>
      <c r="L48" s="23">
        <v>3418400000</v>
      </c>
      <c r="M48" s="23">
        <v>3077700000</v>
      </c>
      <c r="N48" s="23">
        <v>3291100000</v>
      </c>
      <c r="O48" s="23">
        <v>2900000000</v>
      </c>
      <c r="P48" s="23">
        <v>2463300000</v>
      </c>
      <c r="Q48" s="23">
        <v>2073300000</v>
      </c>
      <c r="R48" s="23">
        <v>1863200000</v>
      </c>
      <c r="S48" s="23">
        <v>1330800000</v>
      </c>
    </row>
    <row r="49" spans="1:19" x14ac:dyDescent="0.35">
      <c r="A49" t="s">
        <v>78</v>
      </c>
      <c r="B49" s="23">
        <v>1952500000</v>
      </c>
      <c r="C49" s="23">
        <v>1876000000</v>
      </c>
      <c r="D49" s="23">
        <v>1709400000</v>
      </c>
      <c r="E49" s="23">
        <v>1760700000</v>
      </c>
      <c r="F49" s="23">
        <v>1624900000</v>
      </c>
      <c r="G49" s="23">
        <v>1621000000</v>
      </c>
      <c r="H49" s="23">
        <v>1544200000</v>
      </c>
      <c r="I49" s="23">
        <v>1459000000</v>
      </c>
      <c r="J49" s="23">
        <v>1258800000</v>
      </c>
      <c r="K49" s="23">
        <v>1335600000</v>
      </c>
      <c r="L49" s="23">
        <v>1067000000</v>
      </c>
      <c r="M49" s="23">
        <v>913500000</v>
      </c>
      <c r="N49" s="23">
        <v>1164800000</v>
      </c>
      <c r="O49" s="23">
        <v>982200000</v>
      </c>
      <c r="P49" s="23">
        <v>743300000</v>
      </c>
      <c r="Q49" s="23">
        <v>675000000</v>
      </c>
      <c r="R49" s="23">
        <v>569700000</v>
      </c>
      <c r="S49" s="23">
        <v>311500000</v>
      </c>
    </row>
    <row r="50" spans="1:19" x14ac:dyDescent="0.35">
      <c r="A50" t="s">
        <v>79</v>
      </c>
      <c r="B50" s="23">
        <v>1331500000</v>
      </c>
      <c r="C50" s="23">
        <v>1096400000</v>
      </c>
      <c r="D50" s="23">
        <v>924500000</v>
      </c>
      <c r="E50" s="23">
        <v>1298500000</v>
      </c>
      <c r="F50" s="23">
        <v>1215700000</v>
      </c>
      <c r="G50" s="23">
        <v>962400000</v>
      </c>
      <c r="H50" s="23">
        <v>795900000</v>
      </c>
      <c r="I50" s="23">
        <v>848400000</v>
      </c>
      <c r="J50" s="23">
        <v>940300000</v>
      </c>
      <c r="K50" s="23">
        <v>974300000</v>
      </c>
      <c r="L50" s="23">
        <v>875300000</v>
      </c>
      <c r="M50" s="23">
        <v>783700000</v>
      </c>
      <c r="N50" s="23">
        <v>663800000</v>
      </c>
      <c r="O50" s="23">
        <v>606800000</v>
      </c>
      <c r="P50" s="23">
        <v>463000000</v>
      </c>
      <c r="Q50" s="23">
        <v>526500000</v>
      </c>
      <c r="R50" s="23">
        <v>509100000</v>
      </c>
      <c r="S50" s="23">
        <v>299300000</v>
      </c>
    </row>
    <row r="51" spans="1:19" x14ac:dyDescent="0.35">
      <c r="A51" t="s">
        <v>80</v>
      </c>
      <c r="B51" s="23">
        <v>919800000</v>
      </c>
      <c r="C51" s="23">
        <v>720300000</v>
      </c>
      <c r="D51" s="23">
        <v>558900000</v>
      </c>
      <c r="E51" s="23">
        <v>1058300000</v>
      </c>
      <c r="F51" s="23">
        <v>902600000</v>
      </c>
      <c r="G51" s="23">
        <v>693100000</v>
      </c>
      <c r="H51" s="23">
        <v>579700000</v>
      </c>
      <c r="I51" s="23">
        <v>618200000</v>
      </c>
      <c r="J51" s="23">
        <v>611200000</v>
      </c>
      <c r="K51" s="23">
        <v>753700000</v>
      </c>
      <c r="L51" s="23">
        <v>659000000</v>
      </c>
      <c r="M51" s="23">
        <v>559400000</v>
      </c>
      <c r="N51" s="23">
        <v>443500000</v>
      </c>
      <c r="O51" s="23">
        <v>441300000</v>
      </c>
      <c r="P51" s="23">
        <v>318700000</v>
      </c>
      <c r="Q51" s="23">
        <v>362600000</v>
      </c>
      <c r="R51" s="23">
        <v>339100000</v>
      </c>
      <c r="S51" s="23">
        <v>173700000</v>
      </c>
    </row>
    <row r="52" spans="1:19" x14ac:dyDescent="0.35">
      <c r="A52" t="s">
        <v>81</v>
      </c>
      <c r="B52" s="23">
        <v>919800000</v>
      </c>
      <c r="C52" s="23">
        <v>720300000</v>
      </c>
      <c r="D52" s="23">
        <v>558900000</v>
      </c>
      <c r="E52" s="23">
        <v>1058300000</v>
      </c>
      <c r="F52" s="23">
        <v>902600000</v>
      </c>
      <c r="G52" s="23">
        <v>693100000</v>
      </c>
      <c r="H52" s="23">
        <v>579700000</v>
      </c>
      <c r="I52" s="23">
        <v>618200000</v>
      </c>
      <c r="J52" s="23">
        <v>611200000</v>
      </c>
      <c r="K52" s="23">
        <v>753700000</v>
      </c>
      <c r="L52" s="23">
        <v>659000000</v>
      </c>
      <c r="M52" s="23">
        <v>559400000</v>
      </c>
      <c r="N52" s="23">
        <v>443500000</v>
      </c>
      <c r="O52" s="23">
        <v>441300000</v>
      </c>
      <c r="P52" s="23">
        <v>316900000</v>
      </c>
      <c r="Q52" s="23">
        <v>362600000</v>
      </c>
      <c r="R52" s="23">
        <v>339100000</v>
      </c>
      <c r="S52" s="23">
        <v>173700000</v>
      </c>
    </row>
    <row r="53" spans="1:19" x14ac:dyDescent="0.35">
      <c r="A53" t="s">
        <v>82</v>
      </c>
      <c r="B53" s="23">
        <v>32000000</v>
      </c>
      <c r="C53" s="23">
        <v>49400000</v>
      </c>
      <c r="D53" s="23">
        <v>47200000</v>
      </c>
      <c r="E53" s="23">
        <v>24100000</v>
      </c>
      <c r="F53" s="23">
        <v>25200000</v>
      </c>
      <c r="G53" s="23">
        <v>24700000</v>
      </c>
      <c r="H53" s="23">
        <v>15500000</v>
      </c>
      <c r="I53" s="23">
        <v>25900000</v>
      </c>
      <c r="J53" s="23">
        <v>22500000</v>
      </c>
      <c r="K53" s="23">
        <v>26300000</v>
      </c>
      <c r="L53" s="23">
        <v>27000000</v>
      </c>
      <c r="M53" s="23">
        <v>7200000</v>
      </c>
      <c r="N53" s="23">
        <v>3100000</v>
      </c>
      <c r="O53" s="23">
        <v>3500000</v>
      </c>
      <c r="P53" s="23">
        <v>1800000</v>
      </c>
    </row>
    <row r="54" spans="1:19" x14ac:dyDescent="0.35">
      <c r="A54" t="s">
        <v>83</v>
      </c>
      <c r="N54" s="23">
        <v>3100000</v>
      </c>
      <c r="O54" s="23">
        <v>3500000</v>
      </c>
      <c r="P54" s="23">
        <v>1800000</v>
      </c>
    </row>
    <row r="55" spans="1:19" x14ac:dyDescent="0.35">
      <c r="A55" t="s">
        <v>303</v>
      </c>
      <c r="K55">
        <v>0</v>
      </c>
      <c r="R55">
        <v>0</v>
      </c>
      <c r="S55">
        <v>0</v>
      </c>
    </row>
    <row r="56" spans="1:19" x14ac:dyDescent="0.35">
      <c r="A56" t="s">
        <v>84</v>
      </c>
      <c r="B56" s="23">
        <v>411700000</v>
      </c>
      <c r="C56" s="23">
        <v>376100000</v>
      </c>
      <c r="D56" s="23">
        <v>365600000</v>
      </c>
      <c r="E56" s="23">
        <v>240200000</v>
      </c>
      <c r="F56" s="23">
        <v>313100000</v>
      </c>
      <c r="G56" s="23">
        <v>269300000</v>
      </c>
      <c r="H56" s="23">
        <v>216200000</v>
      </c>
      <c r="I56" s="23">
        <v>230200000</v>
      </c>
      <c r="J56" s="23">
        <v>329100000</v>
      </c>
      <c r="K56" s="23">
        <v>220600000</v>
      </c>
      <c r="L56" s="23">
        <v>216300000</v>
      </c>
      <c r="M56" s="23">
        <v>224300000</v>
      </c>
      <c r="N56" s="23">
        <v>220300000</v>
      </c>
      <c r="O56" s="23">
        <v>165500000</v>
      </c>
      <c r="P56" s="23">
        <v>144300000</v>
      </c>
      <c r="Q56" s="23">
        <v>163900000</v>
      </c>
      <c r="R56" s="23">
        <v>170000000</v>
      </c>
      <c r="S56" s="23">
        <v>125600000</v>
      </c>
    </row>
    <row r="57" spans="1:19" x14ac:dyDescent="0.35">
      <c r="A57" t="s">
        <v>85</v>
      </c>
      <c r="B57" s="23">
        <v>31600000</v>
      </c>
      <c r="C57" s="23">
        <v>34900000</v>
      </c>
      <c r="D57" s="23">
        <v>29100000</v>
      </c>
      <c r="E57" s="23">
        <v>3500000</v>
      </c>
      <c r="F57" s="23">
        <v>3500000</v>
      </c>
      <c r="G57" s="23">
        <v>5800000</v>
      </c>
      <c r="H57" s="23">
        <v>5300000</v>
      </c>
      <c r="I57" s="23">
        <v>5600000</v>
      </c>
      <c r="J57" s="23">
        <v>6600000</v>
      </c>
      <c r="K57" s="23">
        <v>8600000</v>
      </c>
      <c r="L57" s="23">
        <v>7800000</v>
      </c>
      <c r="M57" s="23">
        <v>7600000</v>
      </c>
    </row>
    <row r="58" spans="1:19" x14ac:dyDescent="0.35">
      <c r="A58" t="s">
        <v>304</v>
      </c>
      <c r="B58" s="23">
        <v>305900000</v>
      </c>
      <c r="C58" s="23">
        <v>244600000</v>
      </c>
      <c r="D58" s="23">
        <v>184600000</v>
      </c>
      <c r="E58" s="23">
        <v>83900000</v>
      </c>
      <c r="F58" s="23">
        <v>13300000</v>
      </c>
      <c r="G58" s="23">
        <v>2200000</v>
      </c>
      <c r="H58" s="23">
        <v>2900000</v>
      </c>
      <c r="I58" s="23">
        <v>3500000</v>
      </c>
      <c r="K58" s="23">
        <v>800000</v>
      </c>
      <c r="L58" s="23">
        <v>1400000</v>
      </c>
      <c r="N58" s="23">
        <v>169400000</v>
      </c>
      <c r="O58" s="23">
        <v>237400000</v>
      </c>
    </row>
    <row r="59" spans="1:19" x14ac:dyDescent="0.35">
      <c r="A59" t="s">
        <v>265</v>
      </c>
      <c r="B59" s="23">
        <v>40500000</v>
      </c>
      <c r="C59" s="23">
        <v>63700000</v>
      </c>
      <c r="D59" s="23">
        <v>57000000</v>
      </c>
      <c r="E59" s="23">
        <v>84500000</v>
      </c>
      <c r="F59" s="23">
        <v>68300000</v>
      </c>
      <c r="G59" s="23">
        <v>109500000</v>
      </c>
      <c r="H59" s="23">
        <v>101400000</v>
      </c>
      <c r="I59" s="23">
        <v>61600000</v>
      </c>
      <c r="J59" s="23">
        <v>120900000</v>
      </c>
      <c r="K59" s="23">
        <v>47500000</v>
      </c>
      <c r="L59" s="23">
        <v>37300000</v>
      </c>
      <c r="M59" s="23">
        <v>7800000</v>
      </c>
    </row>
    <row r="60" spans="1:19" x14ac:dyDescent="0.35">
      <c r="A60" t="s">
        <v>86</v>
      </c>
      <c r="B60" s="23">
        <v>62000000</v>
      </c>
      <c r="C60" s="23">
        <v>57700000</v>
      </c>
      <c r="D60" s="23">
        <v>346200000</v>
      </c>
      <c r="E60" s="23">
        <v>56200000</v>
      </c>
      <c r="F60" s="23">
        <v>31400000</v>
      </c>
      <c r="G60" s="23">
        <v>31100000</v>
      </c>
      <c r="H60" s="23">
        <v>26700000</v>
      </c>
      <c r="I60" s="23">
        <v>35600000</v>
      </c>
      <c r="J60" s="23">
        <v>9400000</v>
      </c>
      <c r="K60" s="23">
        <v>16800000</v>
      </c>
      <c r="L60" s="23">
        <v>10300000</v>
      </c>
      <c r="M60" s="23">
        <v>48900000</v>
      </c>
      <c r="N60" s="23">
        <v>9500000</v>
      </c>
      <c r="O60" s="23">
        <v>9100000</v>
      </c>
      <c r="P60" s="23">
        <v>7100000</v>
      </c>
      <c r="Q60" s="23">
        <v>16000000</v>
      </c>
      <c r="R60" s="23">
        <v>23900000</v>
      </c>
      <c r="S60" s="23">
        <v>11600000</v>
      </c>
    </row>
    <row r="61" spans="1:19" x14ac:dyDescent="0.35">
      <c r="A61" t="s">
        <v>87</v>
      </c>
      <c r="B61" s="23">
        <v>53700000</v>
      </c>
      <c r="C61" s="23">
        <v>49500000</v>
      </c>
      <c r="D61" s="23">
        <v>340700000</v>
      </c>
      <c r="E61" s="23">
        <v>50200000</v>
      </c>
      <c r="F61" s="23">
        <v>31400000</v>
      </c>
      <c r="G61" s="23">
        <v>31100000</v>
      </c>
      <c r="H61" s="23">
        <v>26700000</v>
      </c>
      <c r="I61" s="23">
        <v>35600000</v>
      </c>
      <c r="J61" s="23">
        <v>9400000</v>
      </c>
      <c r="K61" s="23">
        <v>16800000</v>
      </c>
      <c r="L61" s="23">
        <v>10300000</v>
      </c>
      <c r="M61" s="23">
        <v>48900000</v>
      </c>
      <c r="N61" s="23">
        <v>9500000</v>
      </c>
      <c r="O61" s="23">
        <v>9100000</v>
      </c>
      <c r="P61" s="23">
        <v>7100000</v>
      </c>
      <c r="Q61" s="23">
        <v>16000000</v>
      </c>
      <c r="R61" s="23">
        <v>23900000</v>
      </c>
      <c r="S61" s="23">
        <v>11600000</v>
      </c>
    </row>
    <row r="62" spans="1:19" x14ac:dyDescent="0.35">
      <c r="A62" t="s">
        <v>266</v>
      </c>
      <c r="B62" s="23">
        <v>53700000</v>
      </c>
      <c r="C62" s="23">
        <v>49500000</v>
      </c>
      <c r="D62" s="23">
        <v>340700000</v>
      </c>
      <c r="E62" s="23">
        <v>50200000</v>
      </c>
      <c r="F62" s="23">
        <v>24300000</v>
      </c>
      <c r="G62" s="23">
        <v>25900000</v>
      </c>
      <c r="H62" s="23">
        <v>25900000</v>
      </c>
      <c r="I62" s="23">
        <v>35000000</v>
      </c>
      <c r="J62" s="23">
        <v>8500000</v>
      </c>
    </row>
    <row r="63" spans="1:19" x14ac:dyDescent="0.35">
      <c r="A63" t="s">
        <v>195</v>
      </c>
      <c r="B63" s="23">
        <v>8300000</v>
      </c>
      <c r="C63" s="23">
        <v>8200000</v>
      </c>
      <c r="D63" s="23">
        <v>5500000</v>
      </c>
      <c r="E63" s="23">
        <v>6000000</v>
      </c>
      <c r="F63" s="23">
        <v>7100000</v>
      </c>
      <c r="G63" s="23">
        <v>5200000</v>
      </c>
      <c r="H63" s="23">
        <v>800000</v>
      </c>
      <c r="I63" s="23">
        <v>600000</v>
      </c>
      <c r="J63" s="23">
        <v>900000</v>
      </c>
    </row>
    <row r="64" spans="1:19" x14ac:dyDescent="0.35">
      <c r="A64" t="s">
        <v>196</v>
      </c>
      <c r="B64" s="23">
        <v>132800000</v>
      </c>
      <c r="C64" s="23">
        <v>170600000</v>
      </c>
      <c r="D64" s="23">
        <v>119800000</v>
      </c>
      <c r="E64" s="23">
        <v>176700000</v>
      </c>
      <c r="F64" s="23">
        <v>235800000</v>
      </c>
      <c r="G64" s="23">
        <v>86200000</v>
      </c>
      <c r="H64" s="23">
        <v>326500000</v>
      </c>
      <c r="I64" s="23">
        <v>297400000</v>
      </c>
      <c r="J64" s="23">
        <v>23400000</v>
      </c>
      <c r="K64" s="23">
        <v>19800000</v>
      </c>
      <c r="L64" s="23">
        <v>18400000</v>
      </c>
      <c r="M64" s="23">
        <v>28500000</v>
      </c>
      <c r="N64" s="23">
        <v>302600000</v>
      </c>
      <c r="O64" s="23">
        <v>107100000</v>
      </c>
      <c r="P64" s="23">
        <v>110500000</v>
      </c>
      <c r="Q64" s="23">
        <v>42300000</v>
      </c>
      <c r="R64" s="23">
        <v>8200000</v>
      </c>
    </row>
    <row r="65" spans="1:19" x14ac:dyDescent="0.35">
      <c r="A65" t="s">
        <v>197</v>
      </c>
      <c r="B65" s="23">
        <v>132800000</v>
      </c>
      <c r="C65" s="23">
        <v>170600000</v>
      </c>
      <c r="D65" s="23">
        <v>119800000</v>
      </c>
      <c r="E65" s="23">
        <v>176700000</v>
      </c>
      <c r="F65" s="23">
        <v>235800000</v>
      </c>
      <c r="G65" s="23">
        <v>86200000</v>
      </c>
      <c r="H65" s="23">
        <v>326500000</v>
      </c>
      <c r="I65" s="23">
        <v>297400000</v>
      </c>
      <c r="J65" s="23">
        <v>23400000</v>
      </c>
      <c r="K65" s="23">
        <v>19800000</v>
      </c>
      <c r="L65" s="23">
        <v>18400000</v>
      </c>
      <c r="M65" s="23">
        <v>28500000</v>
      </c>
      <c r="N65" s="23">
        <v>302600000</v>
      </c>
      <c r="O65" s="23">
        <v>107100000</v>
      </c>
      <c r="P65" s="23">
        <v>110500000</v>
      </c>
      <c r="Q65" s="23">
        <v>42300000</v>
      </c>
      <c r="R65" s="23">
        <v>8200000</v>
      </c>
    </row>
    <row r="66" spans="1:19" x14ac:dyDescent="0.35">
      <c r="A66" t="s">
        <v>88</v>
      </c>
      <c r="B66" s="23">
        <v>79800000</v>
      </c>
      <c r="C66" s="23">
        <v>243000000</v>
      </c>
      <c r="D66" s="23">
        <v>77300000</v>
      </c>
      <c r="E66" s="23">
        <v>60900000</v>
      </c>
      <c r="F66" s="23">
        <v>60400000</v>
      </c>
      <c r="G66" s="23">
        <v>431800000</v>
      </c>
      <c r="H66" s="23">
        <v>293700000</v>
      </c>
      <c r="I66" s="23">
        <v>216000000</v>
      </c>
      <c r="J66" s="23">
        <v>285700000</v>
      </c>
      <c r="K66" s="23">
        <v>324700000</v>
      </c>
      <c r="L66" s="23">
        <v>163000000</v>
      </c>
      <c r="M66" s="23">
        <v>52400000</v>
      </c>
      <c r="N66" s="23">
        <v>188900000</v>
      </c>
      <c r="O66" s="23">
        <v>21800000</v>
      </c>
      <c r="P66" s="23">
        <v>162700000</v>
      </c>
      <c r="Q66" s="23">
        <v>90200000</v>
      </c>
      <c r="R66" s="23">
        <v>28500000</v>
      </c>
      <c r="S66" s="23">
        <v>600000</v>
      </c>
    </row>
    <row r="67" spans="1:19" x14ac:dyDescent="0.35">
      <c r="A67" t="s">
        <v>89</v>
      </c>
      <c r="B67" s="23">
        <v>4957500000</v>
      </c>
      <c r="C67" s="23">
        <v>5412500000</v>
      </c>
      <c r="D67" s="23">
        <v>5817500000</v>
      </c>
      <c r="E67" s="23">
        <v>4083400000</v>
      </c>
      <c r="F67" s="23">
        <v>2822900000</v>
      </c>
      <c r="G67" s="23">
        <v>1845300000</v>
      </c>
      <c r="H67" s="23">
        <v>1932200000</v>
      </c>
      <c r="I67" s="23">
        <v>2198500000</v>
      </c>
      <c r="J67" s="23">
        <v>2281900000</v>
      </c>
      <c r="K67" s="23">
        <v>2268500000</v>
      </c>
      <c r="L67" s="23">
        <v>2351400000</v>
      </c>
      <c r="M67" s="23">
        <v>2164200000</v>
      </c>
      <c r="N67" s="23">
        <v>2126300000</v>
      </c>
      <c r="O67" s="23">
        <v>1917800000</v>
      </c>
      <c r="P67" s="23">
        <v>1720000000</v>
      </c>
      <c r="Q67" s="23">
        <v>1398300000</v>
      </c>
      <c r="R67" s="23">
        <v>1293500000</v>
      </c>
      <c r="S67" s="23">
        <v>1019300000</v>
      </c>
    </row>
    <row r="68" spans="1:19" x14ac:dyDescent="0.35">
      <c r="A68" t="s">
        <v>305</v>
      </c>
      <c r="B68" s="23">
        <v>369200000</v>
      </c>
      <c r="C68" s="23">
        <v>521600000</v>
      </c>
      <c r="D68" s="23">
        <v>561400000</v>
      </c>
      <c r="E68" s="23">
        <v>163500000</v>
      </c>
      <c r="F68" s="23">
        <v>169700000</v>
      </c>
      <c r="G68" s="23">
        <v>164200000</v>
      </c>
      <c r="H68" s="23">
        <v>160800000</v>
      </c>
      <c r="I68" s="23">
        <v>155200000</v>
      </c>
      <c r="J68" s="23">
        <v>119900000</v>
      </c>
      <c r="K68" s="23">
        <v>67900000</v>
      </c>
      <c r="L68" s="23">
        <v>29500000</v>
      </c>
      <c r="O68" s="23">
        <v>727500000</v>
      </c>
    </row>
    <row r="69" spans="1:19" x14ac:dyDescent="0.35">
      <c r="A69" t="s">
        <v>90</v>
      </c>
      <c r="B69" s="23">
        <v>3900300000</v>
      </c>
      <c r="C69" s="23">
        <v>3821500000</v>
      </c>
      <c r="D69" s="23">
        <v>3599500000</v>
      </c>
      <c r="E69" s="23">
        <v>3027100000</v>
      </c>
      <c r="F69" s="23">
        <v>1864000000</v>
      </c>
      <c r="G69" s="23">
        <v>1119900000</v>
      </c>
      <c r="H69" s="23">
        <v>1060000000</v>
      </c>
      <c r="I69" s="23">
        <v>1097600000</v>
      </c>
      <c r="J69" s="23">
        <v>1144100000</v>
      </c>
      <c r="K69" s="23">
        <v>1150500000</v>
      </c>
      <c r="L69" s="23">
        <v>1165900000</v>
      </c>
      <c r="M69" s="23">
        <v>1152000000</v>
      </c>
      <c r="N69" s="23">
        <v>1187300000</v>
      </c>
      <c r="O69" s="23">
        <v>591100000</v>
      </c>
      <c r="P69" s="23">
        <v>580900000</v>
      </c>
      <c r="Q69" s="23">
        <v>579000000</v>
      </c>
      <c r="R69" s="23">
        <v>594300000</v>
      </c>
      <c r="S69" s="23">
        <v>710000000</v>
      </c>
    </row>
    <row r="70" spans="1:19" x14ac:dyDescent="0.35">
      <c r="A70" t="s">
        <v>91</v>
      </c>
      <c r="B70" s="23">
        <v>3814900000</v>
      </c>
      <c r="C70" s="23">
        <v>3742700000</v>
      </c>
      <c r="D70" s="23">
        <v>3532900000</v>
      </c>
      <c r="E70" s="23">
        <v>2984100000</v>
      </c>
      <c r="F70" s="23">
        <v>1864000000</v>
      </c>
      <c r="G70" s="23">
        <v>1119900000</v>
      </c>
      <c r="H70" s="23">
        <v>1060000000</v>
      </c>
      <c r="I70" s="23">
        <v>1097600000</v>
      </c>
      <c r="J70" s="23">
        <v>1144100000</v>
      </c>
      <c r="K70" s="23">
        <v>1150500000</v>
      </c>
      <c r="L70" s="23">
        <v>1165900000</v>
      </c>
      <c r="M70" s="23">
        <v>1152000000</v>
      </c>
      <c r="N70" s="23">
        <v>1187300000</v>
      </c>
      <c r="O70" s="23">
        <v>591100000</v>
      </c>
      <c r="P70" s="23">
        <v>580900000</v>
      </c>
      <c r="Q70" s="23">
        <v>579000000</v>
      </c>
      <c r="R70" s="23">
        <v>594300000</v>
      </c>
      <c r="S70" s="23">
        <v>710000000</v>
      </c>
    </row>
    <row r="71" spans="1:19" x14ac:dyDescent="0.35">
      <c r="A71" t="s">
        <v>198</v>
      </c>
      <c r="B71" s="23">
        <v>85400000</v>
      </c>
      <c r="C71" s="23">
        <v>78800000</v>
      </c>
      <c r="D71" s="23">
        <v>66600000</v>
      </c>
      <c r="E71" s="23">
        <v>43000000</v>
      </c>
      <c r="F71" s="23">
        <v>35300000</v>
      </c>
      <c r="G71" s="23">
        <v>33600000</v>
      </c>
      <c r="H71" s="23">
        <v>9000000</v>
      </c>
      <c r="I71" s="23">
        <v>8500000</v>
      </c>
      <c r="J71" s="23">
        <v>12000000</v>
      </c>
    </row>
    <row r="72" spans="1:19" x14ac:dyDescent="0.35">
      <c r="A72" t="s">
        <v>92</v>
      </c>
      <c r="B72" s="23">
        <v>321300000</v>
      </c>
      <c r="C72" s="23">
        <v>369400000</v>
      </c>
      <c r="D72" s="23">
        <v>452000000</v>
      </c>
      <c r="E72" s="23">
        <v>428000000</v>
      </c>
      <c r="F72" s="23">
        <v>387100000</v>
      </c>
      <c r="G72" s="23">
        <v>200300000</v>
      </c>
      <c r="H72" s="23">
        <v>210200000</v>
      </c>
      <c r="I72" s="23">
        <v>252300000</v>
      </c>
      <c r="J72" s="23">
        <v>27500000</v>
      </c>
      <c r="K72" s="23">
        <v>30900000</v>
      </c>
      <c r="L72" s="23">
        <v>30800000</v>
      </c>
      <c r="M72" s="23">
        <v>690600000</v>
      </c>
      <c r="N72" s="23">
        <v>29000000</v>
      </c>
      <c r="O72" s="23">
        <v>46000000</v>
      </c>
      <c r="P72" s="23">
        <v>100800000</v>
      </c>
      <c r="Q72" s="23">
        <v>23700000</v>
      </c>
      <c r="S72" s="23">
        <v>1100000</v>
      </c>
    </row>
    <row r="73" spans="1:19" x14ac:dyDescent="0.35">
      <c r="A73" t="s">
        <v>93</v>
      </c>
      <c r="B73" s="23">
        <v>1300000</v>
      </c>
      <c r="C73" s="23">
        <v>21800000</v>
      </c>
      <c r="D73" s="23">
        <v>13000000</v>
      </c>
      <c r="E73" s="23">
        <v>8300000</v>
      </c>
      <c r="F73" s="23">
        <v>800000</v>
      </c>
      <c r="G73" s="23">
        <v>300000</v>
      </c>
      <c r="I73" s="23">
        <v>13100000</v>
      </c>
      <c r="J73" s="23">
        <v>57900000</v>
      </c>
      <c r="K73" s="23">
        <v>42200000</v>
      </c>
      <c r="L73" s="23">
        <v>7200000</v>
      </c>
      <c r="M73" s="23">
        <v>5000000</v>
      </c>
      <c r="N73" s="23">
        <v>8100000</v>
      </c>
      <c r="O73" s="23">
        <v>15600000</v>
      </c>
      <c r="P73" s="23">
        <v>3400000</v>
      </c>
      <c r="Q73" s="23">
        <v>23700000</v>
      </c>
      <c r="S73" s="23">
        <v>1100000</v>
      </c>
    </row>
    <row r="74" spans="1:19" x14ac:dyDescent="0.35">
      <c r="A74" t="s">
        <v>199</v>
      </c>
      <c r="B74" s="23">
        <v>320000000</v>
      </c>
      <c r="C74" s="23">
        <v>347600000</v>
      </c>
      <c r="D74" s="23">
        <v>439000000</v>
      </c>
      <c r="E74" s="23">
        <v>419700000</v>
      </c>
      <c r="F74" s="23">
        <v>387100000</v>
      </c>
      <c r="G74" s="23">
        <v>200300000</v>
      </c>
      <c r="H74" s="23">
        <v>210200000</v>
      </c>
      <c r="I74" s="23">
        <v>252300000</v>
      </c>
      <c r="J74" s="23">
        <v>27500000</v>
      </c>
      <c r="K74" s="23">
        <v>30900000</v>
      </c>
      <c r="L74" s="23">
        <v>30800000</v>
      </c>
      <c r="M74" s="23">
        <v>690600000</v>
      </c>
      <c r="N74" s="23">
        <v>29000000</v>
      </c>
      <c r="O74" s="23">
        <v>46000000</v>
      </c>
      <c r="P74" s="23">
        <v>97400000</v>
      </c>
    </row>
    <row r="75" spans="1:19" x14ac:dyDescent="0.35">
      <c r="A75" t="s">
        <v>267</v>
      </c>
      <c r="B75">
        <v>0</v>
      </c>
      <c r="C75" s="23">
        <v>301900000</v>
      </c>
      <c r="D75" s="23">
        <v>307200000</v>
      </c>
      <c r="H75" s="23">
        <v>100000</v>
      </c>
      <c r="J75">
        <v>0</v>
      </c>
      <c r="K75" s="23">
        <v>13300000</v>
      </c>
      <c r="L75" s="23">
        <v>12400000</v>
      </c>
      <c r="M75" s="23">
        <v>8400000</v>
      </c>
    </row>
    <row r="76" spans="1:19" x14ac:dyDescent="0.35">
      <c r="A76" t="s">
        <v>306</v>
      </c>
      <c r="B76" s="23">
        <v>25200000</v>
      </c>
      <c r="C76" s="23">
        <v>74800000</v>
      </c>
      <c r="D76" s="23">
        <v>440200000</v>
      </c>
      <c r="E76" s="23">
        <v>35700000</v>
      </c>
      <c r="F76" s="23">
        <v>34600000</v>
      </c>
      <c r="G76" s="23">
        <v>40800000</v>
      </c>
      <c r="H76" s="23">
        <v>43900000</v>
      </c>
      <c r="I76" s="23">
        <v>67700000</v>
      </c>
      <c r="J76" s="23">
        <v>73000000</v>
      </c>
      <c r="K76" s="23">
        <v>69800000</v>
      </c>
      <c r="L76" s="23">
        <v>75600000</v>
      </c>
      <c r="M76" s="23">
        <v>84200000</v>
      </c>
      <c r="N76" s="23">
        <v>72500000</v>
      </c>
      <c r="O76" s="23">
        <v>62600000</v>
      </c>
      <c r="P76" s="23">
        <v>47300000</v>
      </c>
    </row>
    <row r="77" spans="1:19" x14ac:dyDescent="0.35">
      <c r="A77" t="s">
        <v>307</v>
      </c>
      <c r="B77" s="23">
        <v>25200000</v>
      </c>
      <c r="C77" s="23">
        <v>74800000</v>
      </c>
      <c r="D77" s="23">
        <v>440200000</v>
      </c>
      <c r="E77" s="23">
        <v>35700000</v>
      </c>
      <c r="F77" s="23">
        <v>34600000</v>
      </c>
      <c r="G77" s="23">
        <v>40800000</v>
      </c>
      <c r="H77" s="23">
        <v>43900000</v>
      </c>
      <c r="I77" s="23">
        <v>67700000</v>
      </c>
      <c r="J77" s="23">
        <v>73000000</v>
      </c>
      <c r="K77" s="23">
        <v>69800000</v>
      </c>
      <c r="L77" s="23">
        <v>75600000</v>
      </c>
      <c r="M77" s="23">
        <v>84200000</v>
      </c>
      <c r="N77" s="23">
        <v>72500000</v>
      </c>
      <c r="O77" s="23">
        <v>62600000</v>
      </c>
      <c r="P77" s="23">
        <v>47300000</v>
      </c>
    </row>
    <row r="78" spans="1:19" x14ac:dyDescent="0.35">
      <c r="A78" t="s">
        <v>94</v>
      </c>
      <c r="B78" s="23">
        <v>341500000</v>
      </c>
      <c r="C78" s="23">
        <v>625200000</v>
      </c>
      <c r="D78" s="23">
        <v>764400000</v>
      </c>
      <c r="E78" s="23">
        <v>429100000</v>
      </c>
      <c r="F78" s="23">
        <v>367500000</v>
      </c>
      <c r="G78" s="23">
        <v>484300000</v>
      </c>
      <c r="H78" s="23">
        <v>618100000</v>
      </c>
      <c r="I78" s="23">
        <v>780900000</v>
      </c>
      <c r="J78" s="23">
        <v>1037300000</v>
      </c>
      <c r="K78" s="23">
        <v>1017300000</v>
      </c>
      <c r="L78" s="23">
        <v>1079100000</v>
      </c>
      <c r="M78" s="23">
        <v>237400000</v>
      </c>
      <c r="N78" s="23">
        <v>837500000</v>
      </c>
      <c r="O78" s="23">
        <v>490600000</v>
      </c>
      <c r="P78" s="23">
        <v>1139100000</v>
      </c>
      <c r="Q78" s="23">
        <v>795600000</v>
      </c>
      <c r="R78" s="23">
        <v>699200000</v>
      </c>
      <c r="S78" s="23">
        <v>308200000</v>
      </c>
    </row>
    <row r="79" spans="1:19" x14ac:dyDescent="0.35">
      <c r="A79" t="s">
        <v>95</v>
      </c>
      <c r="B79" s="23">
        <v>-243800000</v>
      </c>
      <c r="C79" s="23">
        <v>448800000</v>
      </c>
      <c r="D79" s="23">
        <v>857000000</v>
      </c>
      <c r="E79" s="23">
        <v>1761900000</v>
      </c>
      <c r="F79" s="23">
        <v>1238100000</v>
      </c>
      <c r="G79" s="23">
        <v>1801500000</v>
      </c>
      <c r="H79" s="23">
        <v>1928800000</v>
      </c>
      <c r="I79" s="23">
        <v>2120000000</v>
      </c>
      <c r="J79" s="23">
        <v>1622000000</v>
      </c>
      <c r="K79" s="23">
        <v>1481000000</v>
      </c>
      <c r="L79" s="23">
        <v>1996900000</v>
      </c>
      <c r="M79" s="23">
        <v>1964700000</v>
      </c>
      <c r="N79" s="23">
        <v>1810900000</v>
      </c>
      <c r="O79" s="23">
        <v>1573800000</v>
      </c>
      <c r="P79" s="23">
        <v>1297000000</v>
      </c>
      <c r="Q79" s="23">
        <v>1266600000</v>
      </c>
      <c r="R79" s="23">
        <v>859000000</v>
      </c>
      <c r="S79" s="23">
        <v>325800000</v>
      </c>
    </row>
    <row r="80" spans="1:19" x14ac:dyDescent="0.35">
      <c r="A80" t="s">
        <v>96</v>
      </c>
      <c r="B80" s="23">
        <v>-247500000</v>
      </c>
      <c r="C80" s="23">
        <v>448300000</v>
      </c>
      <c r="D80" s="23">
        <v>856500000</v>
      </c>
      <c r="E80" s="23">
        <v>1761400000</v>
      </c>
      <c r="F80" s="23">
        <v>1237600000</v>
      </c>
      <c r="G80" s="23">
        <v>1801000000</v>
      </c>
      <c r="H80" s="23">
        <v>1928300000</v>
      </c>
      <c r="I80" s="23">
        <v>2119500000</v>
      </c>
      <c r="J80" s="23">
        <v>1621500000</v>
      </c>
      <c r="K80" s="23">
        <v>1480500000</v>
      </c>
      <c r="L80" s="23">
        <v>1996400000</v>
      </c>
      <c r="M80" s="23">
        <v>1964200000</v>
      </c>
      <c r="N80" s="23">
        <v>1810400000</v>
      </c>
      <c r="O80" s="23">
        <v>1573300000</v>
      </c>
      <c r="P80" s="23">
        <v>1297000000</v>
      </c>
      <c r="Q80" s="23">
        <v>1266600000</v>
      </c>
      <c r="R80" s="23">
        <v>859000000</v>
      </c>
      <c r="S80" s="23">
        <v>325800000</v>
      </c>
    </row>
    <row r="81" spans="1:19" x14ac:dyDescent="0.35">
      <c r="A81" t="s">
        <v>97</v>
      </c>
      <c r="B81" s="23">
        <v>1100000</v>
      </c>
      <c r="C81" s="23">
        <v>1100000</v>
      </c>
      <c r="D81" s="23">
        <v>1100000</v>
      </c>
      <c r="E81" s="23">
        <v>1100000</v>
      </c>
      <c r="F81" s="23">
        <v>1100000</v>
      </c>
      <c r="G81" s="23">
        <v>1100000</v>
      </c>
      <c r="H81" s="23">
        <v>1200000</v>
      </c>
      <c r="I81" s="23">
        <v>1400000</v>
      </c>
      <c r="J81" s="23">
        <v>1400000</v>
      </c>
      <c r="K81" s="23">
        <v>1400000</v>
      </c>
      <c r="L81" s="23">
        <v>1400000</v>
      </c>
      <c r="M81" s="23">
        <v>1400000</v>
      </c>
      <c r="N81" s="23">
        <v>1400000</v>
      </c>
      <c r="O81" s="23">
        <v>1400000</v>
      </c>
      <c r="P81" s="23">
        <v>1400000</v>
      </c>
      <c r="Q81" s="23">
        <v>1400000</v>
      </c>
      <c r="R81" s="23">
        <v>1300000</v>
      </c>
      <c r="S81" s="23">
        <v>1200000</v>
      </c>
    </row>
    <row r="82" spans="1:19" x14ac:dyDescent="0.35">
      <c r="A82" t="s">
        <v>308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9" x14ac:dyDescent="0.35">
      <c r="A83" t="s">
        <v>98</v>
      </c>
      <c r="B83" s="23">
        <v>1100000</v>
      </c>
      <c r="C83" s="23">
        <v>1100000</v>
      </c>
      <c r="D83" s="23">
        <v>1100000</v>
      </c>
      <c r="E83" s="23">
        <v>1100000</v>
      </c>
      <c r="F83" s="23">
        <v>1100000</v>
      </c>
      <c r="G83" s="23">
        <v>1100000</v>
      </c>
      <c r="H83" s="23">
        <v>1200000</v>
      </c>
      <c r="I83" s="23">
        <v>1400000</v>
      </c>
      <c r="J83" s="23">
        <v>1400000</v>
      </c>
      <c r="K83" s="23">
        <v>1400000</v>
      </c>
      <c r="L83" s="23">
        <v>1400000</v>
      </c>
      <c r="M83" s="23">
        <v>1400000</v>
      </c>
      <c r="N83" s="23">
        <v>1400000</v>
      </c>
      <c r="O83" s="23">
        <v>1400000</v>
      </c>
      <c r="P83" s="23">
        <v>1400000</v>
      </c>
      <c r="Q83" s="23">
        <v>1400000</v>
      </c>
      <c r="R83" s="23">
        <v>1300000</v>
      </c>
      <c r="S83" s="23">
        <v>1200000</v>
      </c>
    </row>
    <row r="84" spans="1:19" x14ac:dyDescent="0.35">
      <c r="A84" t="s">
        <v>309</v>
      </c>
      <c r="K84">
        <v>0</v>
      </c>
      <c r="R84">
        <v>0</v>
      </c>
      <c r="S84">
        <v>0</v>
      </c>
    </row>
    <row r="85" spans="1:19" x14ac:dyDescent="0.35">
      <c r="A85" t="s">
        <v>99</v>
      </c>
      <c r="B85" s="23">
        <v>1179500000</v>
      </c>
      <c r="C85" s="23">
        <v>1146200000</v>
      </c>
      <c r="D85" s="23">
        <v>1139800000</v>
      </c>
      <c r="E85" s="23">
        <v>1125000000</v>
      </c>
      <c r="F85" s="23">
        <v>1100900000</v>
      </c>
      <c r="G85" s="23">
        <v>1086900000</v>
      </c>
      <c r="H85" s="23">
        <v>1078900000</v>
      </c>
      <c r="I85" s="23">
        <v>1051600000</v>
      </c>
      <c r="J85" s="23">
        <v>1035600000</v>
      </c>
      <c r="K85" s="23">
        <v>1025000000</v>
      </c>
      <c r="L85" s="23">
        <v>1012300000</v>
      </c>
      <c r="M85" s="23">
        <v>995900000</v>
      </c>
      <c r="N85" s="23">
        <v>983600000</v>
      </c>
      <c r="O85" s="23">
        <v>949800000</v>
      </c>
      <c r="P85" s="23">
        <v>939700000</v>
      </c>
      <c r="Q85" s="23">
        <v>924600000</v>
      </c>
      <c r="R85" s="23">
        <v>858700000</v>
      </c>
      <c r="S85" s="23">
        <v>410700000</v>
      </c>
    </row>
    <row r="86" spans="1:19" x14ac:dyDescent="0.35">
      <c r="A86" t="s">
        <v>100</v>
      </c>
      <c r="B86" s="23">
        <v>1232500000</v>
      </c>
      <c r="C86" s="23">
        <v>1781400000</v>
      </c>
      <c r="D86" s="23">
        <v>2326400000</v>
      </c>
      <c r="E86" s="23">
        <v>3201300000</v>
      </c>
      <c r="F86" s="23">
        <v>2713200000</v>
      </c>
      <c r="G86" s="23">
        <v>2422400000</v>
      </c>
      <c r="H86" s="23">
        <v>2113900000</v>
      </c>
      <c r="I86" s="23">
        <v>1656200000</v>
      </c>
      <c r="J86" s="23">
        <v>867500000</v>
      </c>
      <c r="K86" s="23">
        <v>508700000</v>
      </c>
      <c r="L86" s="23">
        <v>1127900000</v>
      </c>
      <c r="M86" s="23">
        <v>1093100000</v>
      </c>
      <c r="N86" s="23">
        <v>900700000</v>
      </c>
      <c r="O86" s="23">
        <v>681800000</v>
      </c>
      <c r="P86" s="23">
        <v>490100000</v>
      </c>
      <c r="Q86" s="23">
        <v>222900000</v>
      </c>
      <c r="R86" s="23">
        <v>-73500000</v>
      </c>
      <c r="S86" s="23">
        <v>-90300000</v>
      </c>
    </row>
    <row r="87" spans="1:19" x14ac:dyDescent="0.35">
      <c r="A87" t="s">
        <v>101</v>
      </c>
      <c r="B87" s="23">
        <v>2456700000</v>
      </c>
      <c r="C87" s="23">
        <v>2456700000</v>
      </c>
      <c r="D87" s="23">
        <v>2456700000</v>
      </c>
      <c r="E87" s="23">
        <v>2456800000</v>
      </c>
      <c r="F87" s="23">
        <v>2381000000</v>
      </c>
      <c r="G87" s="23">
        <v>1580900000</v>
      </c>
      <c r="H87" s="23">
        <v>1078800000</v>
      </c>
      <c r="I87" s="23">
        <v>429200000</v>
      </c>
      <c r="J87" s="23">
        <v>129200000</v>
      </c>
    </row>
    <row r="88" spans="1:19" x14ac:dyDescent="0.35">
      <c r="A88" t="s">
        <v>102</v>
      </c>
      <c r="B88" s="23">
        <v>-203900000</v>
      </c>
      <c r="C88" s="23">
        <v>-23700000</v>
      </c>
      <c r="D88" s="23">
        <v>-154100000</v>
      </c>
      <c r="E88" s="23">
        <v>-109200000</v>
      </c>
      <c r="F88" s="23">
        <v>-196600000</v>
      </c>
      <c r="G88" s="23">
        <v>-128500000</v>
      </c>
      <c r="H88" s="23">
        <v>-186900000</v>
      </c>
      <c r="I88" s="23">
        <v>-160500000</v>
      </c>
      <c r="J88" s="23">
        <v>-153800000</v>
      </c>
      <c r="K88" s="23">
        <v>-54600000</v>
      </c>
      <c r="L88" s="23">
        <v>-145200000</v>
      </c>
      <c r="M88" s="23">
        <v>-126200000</v>
      </c>
      <c r="N88" s="23">
        <v>-75300000</v>
      </c>
      <c r="O88" s="23">
        <v>-59700000</v>
      </c>
      <c r="P88" s="23">
        <v>-134200000</v>
      </c>
      <c r="Q88" s="23">
        <v>117700000</v>
      </c>
      <c r="R88" s="23">
        <v>72500000</v>
      </c>
      <c r="S88" s="23">
        <v>4200000</v>
      </c>
    </row>
    <row r="89" spans="1:19" x14ac:dyDescent="0.35">
      <c r="A89" t="s">
        <v>310</v>
      </c>
      <c r="B89" s="23">
        <v>3700000</v>
      </c>
      <c r="C89" s="23">
        <v>500000</v>
      </c>
      <c r="D89" s="23">
        <v>500000</v>
      </c>
      <c r="E89" s="23">
        <v>500000</v>
      </c>
      <c r="F89" s="23">
        <v>500000</v>
      </c>
      <c r="G89" s="23">
        <v>500000</v>
      </c>
      <c r="H89" s="23">
        <v>500000</v>
      </c>
      <c r="I89" s="23">
        <v>500000</v>
      </c>
      <c r="J89" s="23">
        <v>500000</v>
      </c>
      <c r="K89" s="23">
        <v>500000</v>
      </c>
      <c r="L89" s="23">
        <v>500000</v>
      </c>
      <c r="M89" s="23">
        <v>500000</v>
      </c>
      <c r="N89" s="23">
        <v>500000</v>
      </c>
      <c r="O89" s="23">
        <v>500000</v>
      </c>
    </row>
    <row r="90" spans="1:19" x14ac:dyDescent="0.35">
      <c r="A90" t="s">
        <v>103</v>
      </c>
      <c r="B90" s="23">
        <v>3567400000</v>
      </c>
      <c r="C90" s="23">
        <v>4191000000</v>
      </c>
      <c r="D90" s="23">
        <v>4389400000</v>
      </c>
      <c r="E90" s="23">
        <v>4745500000</v>
      </c>
      <c r="F90" s="23">
        <v>3101600000</v>
      </c>
      <c r="G90" s="23">
        <v>2920900000</v>
      </c>
      <c r="H90" s="23">
        <v>2988300000</v>
      </c>
      <c r="I90" s="23">
        <v>3217100000</v>
      </c>
      <c r="J90" s="23">
        <v>2765600000</v>
      </c>
      <c r="K90" s="23">
        <v>2631000000</v>
      </c>
      <c r="L90" s="23">
        <v>3162300000</v>
      </c>
      <c r="M90" s="23">
        <v>3116200000</v>
      </c>
      <c r="N90" s="23">
        <v>2997700000</v>
      </c>
      <c r="O90" s="23">
        <v>2164400000</v>
      </c>
      <c r="P90" s="23">
        <v>1877900000</v>
      </c>
      <c r="Q90" s="23">
        <v>1845600000</v>
      </c>
      <c r="R90" s="23">
        <v>1453300000</v>
      </c>
      <c r="S90" s="23">
        <v>1035800000</v>
      </c>
    </row>
    <row r="91" spans="1:19" x14ac:dyDescent="0.35">
      <c r="A91" t="s">
        <v>104</v>
      </c>
      <c r="B91" s="23">
        <v>-247500000</v>
      </c>
      <c r="C91" s="23">
        <v>448300000</v>
      </c>
      <c r="D91" s="23">
        <v>856500000</v>
      </c>
      <c r="E91" s="23">
        <v>1761400000</v>
      </c>
      <c r="F91" s="23">
        <v>1237600000</v>
      </c>
      <c r="G91" s="23">
        <v>1801000000</v>
      </c>
      <c r="H91" s="23">
        <v>1928300000</v>
      </c>
      <c r="I91" s="23">
        <v>2119500000</v>
      </c>
      <c r="J91" s="23">
        <v>1621500000</v>
      </c>
      <c r="K91" s="23">
        <v>1480500000</v>
      </c>
      <c r="L91" s="23">
        <v>1996400000</v>
      </c>
      <c r="M91" s="23">
        <v>1964200000</v>
      </c>
      <c r="N91" s="23">
        <v>1810400000</v>
      </c>
      <c r="O91" s="23">
        <v>1573300000</v>
      </c>
      <c r="P91" s="23">
        <v>1297000000</v>
      </c>
      <c r="Q91" s="23">
        <v>1266600000</v>
      </c>
      <c r="R91" s="23">
        <v>859000000</v>
      </c>
      <c r="S91" s="23">
        <v>325800000</v>
      </c>
    </row>
    <row r="92" spans="1:19" x14ac:dyDescent="0.35">
      <c r="A92" t="s">
        <v>200</v>
      </c>
      <c r="B92" s="23">
        <v>93700000</v>
      </c>
      <c r="C92" s="23">
        <v>87000000</v>
      </c>
      <c r="D92" s="23">
        <v>72100000</v>
      </c>
      <c r="E92" s="23">
        <v>49000000</v>
      </c>
      <c r="F92" s="23">
        <v>42400000</v>
      </c>
      <c r="G92" s="23">
        <v>38800000</v>
      </c>
      <c r="H92" s="23">
        <v>9800000</v>
      </c>
      <c r="I92" s="23">
        <v>9100000</v>
      </c>
      <c r="J92" s="23">
        <v>12900000</v>
      </c>
    </row>
    <row r="93" spans="1:19" x14ac:dyDescent="0.35">
      <c r="A93" t="s">
        <v>105</v>
      </c>
      <c r="B93" s="23">
        <v>-1089400000</v>
      </c>
      <c r="C93" s="23">
        <v>-387700000</v>
      </c>
      <c r="D93" s="23">
        <v>76000000</v>
      </c>
      <c r="E93" s="23">
        <v>1761400000</v>
      </c>
      <c r="F93" s="23">
        <v>1237600000</v>
      </c>
      <c r="G93" s="23">
        <v>1801000000</v>
      </c>
      <c r="H93" s="23">
        <v>1928300000</v>
      </c>
      <c r="I93" s="23">
        <v>2119500000</v>
      </c>
      <c r="J93" s="23">
        <v>1621500000</v>
      </c>
      <c r="K93" s="23">
        <v>1480500000</v>
      </c>
      <c r="L93" s="23">
        <v>1996400000</v>
      </c>
      <c r="M93" s="23">
        <v>1964200000</v>
      </c>
      <c r="N93" s="23">
        <v>1810400000</v>
      </c>
      <c r="O93" s="23">
        <v>1573300000</v>
      </c>
      <c r="P93" s="23">
        <v>1297000000</v>
      </c>
      <c r="Q93" s="23">
        <v>1266600000</v>
      </c>
      <c r="R93" s="23">
        <v>812200000</v>
      </c>
      <c r="S93" s="23">
        <v>325800000</v>
      </c>
    </row>
    <row r="94" spans="1:19" x14ac:dyDescent="0.35">
      <c r="A94" t="s">
        <v>106</v>
      </c>
      <c r="B94" s="23">
        <v>1205800000</v>
      </c>
      <c r="C94" s="23">
        <v>1930000000</v>
      </c>
      <c r="D94" s="23">
        <v>2775600000</v>
      </c>
      <c r="E94" s="23">
        <v>2882300000</v>
      </c>
      <c r="F94" s="23">
        <v>1229800000</v>
      </c>
      <c r="G94" s="23">
        <v>1030100000</v>
      </c>
      <c r="H94" s="23">
        <v>1366200000</v>
      </c>
      <c r="I94" s="23">
        <v>1840100000</v>
      </c>
      <c r="J94" s="23">
        <v>1793300000</v>
      </c>
      <c r="K94" s="23">
        <v>1584100000</v>
      </c>
      <c r="L94" s="23">
        <v>2288400000</v>
      </c>
      <c r="M94" s="23">
        <v>2242300000</v>
      </c>
      <c r="N94" s="23">
        <v>2129900000</v>
      </c>
      <c r="O94" s="23">
        <v>1870700000</v>
      </c>
      <c r="P94" s="23">
        <v>1690000000</v>
      </c>
      <c r="Q94" s="23">
        <v>1167800000</v>
      </c>
      <c r="R94" s="23">
        <v>850800000</v>
      </c>
      <c r="S94" s="23">
        <v>550600000</v>
      </c>
    </row>
    <row r="95" spans="1:19" x14ac:dyDescent="0.35">
      <c r="A95" t="s">
        <v>107</v>
      </c>
      <c r="B95" s="23">
        <v>3621100000</v>
      </c>
      <c r="C95" s="23">
        <v>4240500000</v>
      </c>
      <c r="D95" s="23">
        <v>4730100000</v>
      </c>
      <c r="E95" s="23">
        <v>4795700000</v>
      </c>
      <c r="F95" s="23">
        <v>3133000000</v>
      </c>
      <c r="G95" s="23">
        <v>2952000000</v>
      </c>
      <c r="H95" s="23">
        <v>3015000000</v>
      </c>
      <c r="I95" s="23">
        <v>3252700000</v>
      </c>
      <c r="J95" s="23">
        <v>2775000000</v>
      </c>
      <c r="K95" s="23">
        <v>2647800000</v>
      </c>
      <c r="L95" s="23">
        <v>3172600000</v>
      </c>
      <c r="M95" s="23">
        <v>3165100000</v>
      </c>
      <c r="N95" s="23">
        <v>3007200000</v>
      </c>
      <c r="O95" s="23">
        <v>2173500000</v>
      </c>
      <c r="P95" s="23">
        <v>1885000000</v>
      </c>
      <c r="Q95" s="23">
        <v>1861600000</v>
      </c>
      <c r="R95" s="23">
        <v>1477200000</v>
      </c>
      <c r="S95" s="23">
        <v>1047400000</v>
      </c>
    </row>
    <row r="96" spans="1:19" x14ac:dyDescent="0.35">
      <c r="A96" t="s">
        <v>108</v>
      </c>
      <c r="B96" s="23">
        <v>-1089400000</v>
      </c>
      <c r="C96" s="23">
        <v>-387700000</v>
      </c>
      <c r="D96" s="23">
        <v>76000000</v>
      </c>
      <c r="E96" s="23">
        <v>1761400000</v>
      </c>
      <c r="F96" s="23">
        <v>1237600000</v>
      </c>
      <c r="G96" s="23">
        <v>1801000000</v>
      </c>
      <c r="H96" s="23">
        <v>1928300000</v>
      </c>
      <c r="I96" s="23">
        <v>2119500000</v>
      </c>
      <c r="J96" s="23">
        <v>1621500000</v>
      </c>
      <c r="K96" s="23">
        <v>1480500000</v>
      </c>
      <c r="L96" s="23">
        <v>1996400000</v>
      </c>
      <c r="M96" s="23">
        <v>1964200000</v>
      </c>
      <c r="N96" s="23">
        <v>1810400000</v>
      </c>
      <c r="O96" s="23">
        <v>1573300000</v>
      </c>
      <c r="P96" s="23">
        <v>1297000000</v>
      </c>
      <c r="Q96" s="23">
        <v>1266600000</v>
      </c>
      <c r="R96" s="23">
        <v>812200000</v>
      </c>
      <c r="S96" s="23">
        <v>325800000</v>
      </c>
    </row>
    <row r="97" spans="1:19" x14ac:dyDescent="0.35">
      <c r="A97" t="s">
        <v>109</v>
      </c>
      <c r="B97" s="23">
        <v>3962300000</v>
      </c>
      <c r="C97" s="23">
        <v>3879200000</v>
      </c>
      <c r="D97" s="23">
        <v>3945700000</v>
      </c>
      <c r="E97" s="23">
        <v>3083300000</v>
      </c>
      <c r="F97" s="23">
        <v>1895400000</v>
      </c>
      <c r="G97" s="23">
        <v>1151000000</v>
      </c>
      <c r="H97" s="23">
        <v>1086700000</v>
      </c>
      <c r="I97" s="23">
        <v>1133200000</v>
      </c>
      <c r="J97" s="23">
        <v>1153500000</v>
      </c>
      <c r="K97" s="23">
        <v>1167300000</v>
      </c>
      <c r="L97" s="23">
        <v>1176200000</v>
      </c>
      <c r="M97" s="23">
        <v>1200900000</v>
      </c>
      <c r="N97" s="23">
        <v>1196800000</v>
      </c>
      <c r="O97" s="23">
        <v>600200000</v>
      </c>
      <c r="P97" s="23">
        <v>588000000</v>
      </c>
      <c r="Q97" s="23">
        <v>595000000</v>
      </c>
      <c r="R97" s="23">
        <v>618200000</v>
      </c>
      <c r="S97" s="23">
        <v>721600000</v>
      </c>
    </row>
    <row r="98" spans="1:19" x14ac:dyDescent="0.35">
      <c r="A98" t="s">
        <v>110</v>
      </c>
      <c r="B98" s="23">
        <v>3210000000</v>
      </c>
      <c r="C98" s="23">
        <v>2313600000</v>
      </c>
      <c r="D98" s="23">
        <v>2000300000</v>
      </c>
      <c r="E98" s="23">
        <v>683800000</v>
      </c>
      <c r="F98" s="23">
        <v>1121800000</v>
      </c>
      <c r="G98" s="23">
        <v>727700000</v>
      </c>
      <c r="H98" s="23">
        <v>389000000</v>
      </c>
      <c r="I98" s="23">
        <v>175900000</v>
      </c>
      <c r="J98" s="23">
        <v>775600000</v>
      </c>
      <c r="K98" s="23">
        <v>746600000</v>
      </c>
      <c r="L98" s="23">
        <v>735500000</v>
      </c>
      <c r="M98" s="23">
        <v>1023100000</v>
      </c>
      <c r="N98" s="23">
        <v>715200000</v>
      </c>
      <c r="O98" s="23">
        <v>231200000</v>
      </c>
      <c r="P98" s="23">
        <v>371500000</v>
      </c>
      <c r="Q98" s="23">
        <v>461600000</v>
      </c>
      <c r="R98" s="23">
        <v>433900000</v>
      </c>
      <c r="S98" s="23">
        <v>480300000</v>
      </c>
    </row>
    <row r="99" spans="1:19" x14ac:dyDescent="0.35">
      <c r="A99" t="s">
        <v>111</v>
      </c>
      <c r="B99" s="23">
        <v>146839901</v>
      </c>
      <c r="C99" s="23">
        <v>146561315</v>
      </c>
      <c r="D99" s="23">
        <v>147065632</v>
      </c>
      <c r="E99" s="23">
        <v>146405849</v>
      </c>
      <c r="F99" s="23">
        <v>146181255</v>
      </c>
      <c r="G99" s="23">
        <v>145915314</v>
      </c>
      <c r="H99" s="23">
        <v>145578769</v>
      </c>
      <c r="I99" s="23">
        <v>145309575</v>
      </c>
      <c r="J99" s="23">
        <v>145089123</v>
      </c>
      <c r="K99" s="23">
        <v>144798123</v>
      </c>
      <c r="L99" s="23">
        <v>143697178</v>
      </c>
      <c r="M99" s="23">
        <v>142865643</v>
      </c>
      <c r="N99" s="23">
        <v>142098702</v>
      </c>
      <c r="O99" s="23">
        <v>140734301</v>
      </c>
      <c r="P99" s="23">
        <v>139889206</v>
      </c>
      <c r="Q99" s="23">
        <v>139519492</v>
      </c>
      <c r="R99" s="23">
        <v>134697181</v>
      </c>
      <c r="S99" s="23">
        <v>127992772</v>
      </c>
    </row>
    <row r="100" spans="1:19" x14ac:dyDescent="0.35">
      <c r="A100" t="s">
        <v>112</v>
      </c>
      <c r="B100" s="23">
        <v>105252421</v>
      </c>
      <c r="C100" s="23">
        <v>105037845</v>
      </c>
      <c r="D100" s="23">
        <v>105542162</v>
      </c>
      <c r="E100" s="23">
        <v>104882379</v>
      </c>
      <c r="F100" s="23">
        <v>105461817</v>
      </c>
      <c r="G100" s="23">
        <v>114447605</v>
      </c>
      <c r="H100" s="23">
        <v>121642677</v>
      </c>
      <c r="I100" s="23">
        <v>135617710</v>
      </c>
      <c r="J100" s="23">
        <v>141089123</v>
      </c>
      <c r="K100" s="23">
        <v>144798123</v>
      </c>
      <c r="L100" s="23">
        <v>143697178</v>
      </c>
      <c r="M100" s="23">
        <v>142865643</v>
      </c>
      <c r="N100" s="23">
        <v>142098702</v>
      </c>
      <c r="O100" s="23">
        <v>140734301</v>
      </c>
      <c r="P100" s="23">
        <v>139889206</v>
      </c>
      <c r="Q100" s="23">
        <v>139519492</v>
      </c>
      <c r="R100" s="23">
        <v>134697181</v>
      </c>
      <c r="S100" s="23">
        <v>127992772</v>
      </c>
    </row>
    <row r="101" spans="1:19" x14ac:dyDescent="0.35">
      <c r="A101" t="s">
        <v>113</v>
      </c>
      <c r="B101" s="23">
        <v>41587480</v>
      </c>
      <c r="C101" s="23">
        <v>41523470</v>
      </c>
      <c r="D101" s="23">
        <v>41523470</v>
      </c>
      <c r="E101" s="23">
        <v>41523470</v>
      </c>
      <c r="F101" s="23">
        <v>40719438</v>
      </c>
      <c r="G101" s="23">
        <v>31467709</v>
      </c>
      <c r="H101" s="23">
        <v>23936092</v>
      </c>
      <c r="I101" s="23">
        <v>9691865</v>
      </c>
      <c r="J101" s="23">
        <v>4000000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210CA-DBDD-4DAD-9627-61CE4FEC251A}">
  <dimension ref="A1:S55"/>
  <sheetViews>
    <sheetView workbookViewId="0">
      <selection activeCell="A9" sqref="A9"/>
    </sheetView>
  </sheetViews>
  <sheetFormatPr defaultRowHeight="14.5" x14ac:dyDescent="0.35"/>
  <cols>
    <col min="1" max="1" width="51" bestFit="1" customWidth="1"/>
    <col min="2" max="2" width="12.1796875" bestFit="1" customWidth="1"/>
    <col min="3" max="4" width="14" bestFit="1" customWidth="1"/>
    <col min="5" max="5" width="12.1796875" bestFit="1" customWidth="1"/>
    <col min="6" max="8" width="13.36328125" bestFit="1" customWidth="1"/>
    <col min="9" max="12" width="12.1796875" bestFit="1" customWidth="1"/>
    <col min="13" max="17" width="13.36328125" bestFit="1" customWidth="1"/>
    <col min="18" max="18" width="12.90625" bestFit="1" customWidth="1"/>
    <col min="19" max="19" width="12.1796875" bestFit="1" customWidth="1"/>
  </cols>
  <sheetData>
    <row r="1" spans="1:19" x14ac:dyDescent="0.35">
      <c r="A1" t="s">
        <v>116</v>
      </c>
      <c r="B1" s="24">
        <v>44926</v>
      </c>
      <c r="C1" s="24">
        <v>44561</v>
      </c>
      <c r="D1" s="24">
        <v>44196</v>
      </c>
      <c r="E1" s="24">
        <v>43830</v>
      </c>
      <c r="F1" s="24">
        <v>43465</v>
      </c>
      <c r="G1" s="24">
        <v>43100</v>
      </c>
      <c r="H1" s="24">
        <v>42735</v>
      </c>
      <c r="I1" s="24">
        <v>42369</v>
      </c>
      <c r="J1" s="24">
        <v>42004</v>
      </c>
      <c r="K1" s="24">
        <v>41639</v>
      </c>
      <c r="L1" s="24">
        <v>41274</v>
      </c>
      <c r="M1" s="24">
        <v>40908</v>
      </c>
      <c r="N1" s="24">
        <v>40543</v>
      </c>
      <c r="O1" s="24">
        <v>40178</v>
      </c>
      <c r="P1" s="24">
        <v>39813</v>
      </c>
      <c r="Q1" s="24">
        <v>39447</v>
      </c>
      <c r="R1" s="24">
        <v>39082</v>
      </c>
      <c r="S1" s="24">
        <v>38717</v>
      </c>
    </row>
    <row r="2" spans="1:19" x14ac:dyDescent="0.35">
      <c r="A2" t="s">
        <v>117</v>
      </c>
      <c r="B2" s="23">
        <v>5029600000</v>
      </c>
      <c r="C2" s="23">
        <v>3953000000</v>
      </c>
      <c r="D2" s="23">
        <v>3404800000</v>
      </c>
      <c r="E2" s="23">
        <v>7863100000</v>
      </c>
      <c r="F2" s="23">
        <v>7222000000</v>
      </c>
      <c r="G2" s="23">
        <v>6983000000</v>
      </c>
      <c r="H2" s="23">
        <v>6792900000</v>
      </c>
      <c r="I2" s="23">
        <v>6643900000</v>
      </c>
      <c r="J2" s="23">
        <v>6799200000</v>
      </c>
      <c r="K2" s="23">
        <v>5961000000</v>
      </c>
      <c r="L2" s="23">
        <v>5397700000</v>
      </c>
      <c r="M2" s="23">
        <v>4863800000</v>
      </c>
      <c r="N2" s="23">
        <v>4172400000</v>
      </c>
      <c r="O2" s="23">
        <v>4078500000</v>
      </c>
      <c r="P2" s="23">
        <v>3771800000</v>
      </c>
      <c r="Q2" s="23">
        <v>3860800000</v>
      </c>
      <c r="R2" s="23">
        <v>3207700000</v>
      </c>
      <c r="S2" s="23">
        <v>1207600000</v>
      </c>
    </row>
    <row r="3" spans="1:19" x14ac:dyDescent="0.35">
      <c r="A3" t="s">
        <v>118</v>
      </c>
      <c r="B3" s="23">
        <v>5029600000</v>
      </c>
      <c r="C3" s="23">
        <v>3953000000</v>
      </c>
      <c r="D3" s="23">
        <v>3404800000</v>
      </c>
      <c r="E3" s="23">
        <v>7863100000</v>
      </c>
      <c r="F3" s="23">
        <v>7222000000</v>
      </c>
      <c r="G3" s="23">
        <v>6983000000</v>
      </c>
      <c r="H3" s="23">
        <v>6792900000</v>
      </c>
      <c r="I3" s="23">
        <v>6643900000</v>
      </c>
      <c r="J3" s="23">
        <v>6799200000</v>
      </c>
      <c r="K3" s="23">
        <v>5961000000</v>
      </c>
      <c r="L3" s="23">
        <v>5397700000</v>
      </c>
      <c r="M3" s="23">
        <v>4863800000</v>
      </c>
      <c r="N3" s="23">
        <v>4172400000</v>
      </c>
      <c r="O3" s="23">
        <v>4078500000</v>
      </c>
      <c r="P3" s="23">
        <v>3771800000</v>
      </c>
      <c r="Q3" s="23">
        <v>3860800000</v>
      </c>
      <c r="R3" s="23">
        <v>3207700000</v>
      </c>
      <c r="S3" s="23">
        <v>1207600000</v>
      </c>
    </row>
    <row r="4" spans="1:19" x14ac:dyDescent="0.35">
      <c r="A4" t="s">
        <v>119</v>
      </c>
      <c r="B4" s="23">
        <v>4981000000</v>
      </c>
      <c r="C4" s="23">
        <v>4070800000</v>
      </c>
      <c r="D4" s="23">
        <v>3845500000</v>
      </c>
      <c r="E4" s="23">
        <v>6786400000</v>
      </c>
      <c r="F4" s="23">
        <v>6135900000</v>
      </c>
      <c r="G4" s="23">
        <v>6162500000</v>
      </c>
      <c r="H4" s="23">
        <v>5803600000</v>
      </c>
      <c r="I4" s="23">
        <v>5532300000</v>
      </c>
      <c r="J4" s="23">
        <v>5711000000</v>
      </c>
      <c r="K4" s="23">
        <v>6059500000</v>
      </c>
      <c r="L4" s="23">
        <v>5245300000</v>
      </c>
      <c r="M4" s="23">
        <v>4312100000</v>
      </c>
      <c r="N4" s="23">
        <v>3607900000</v>
      </c>
      <c r="O4" s="23">
        <v>3581400000</v>
      </c>
      <c r="P4" s="23">
        <v>3163200000</v>
      </c>
      <c r="Q4" s="23">
        <v>3197200000</v>
      </c>
      <c r="R4" s="23">
        <v>2934300000</v>
      </c>
      <c r="S4" s="23">
        <v>1056400000</v>
      </c>
    </row>
    <row r="5" spans="1:19" x14ac:dyDescent="0.35">
      <c r="A5" t="s">
        <v>120</v>
      </c>
      <c r="B5" s="23">
        <v>48600000</v>
      </c>
      <c r="C5" s="23">
        <v>-117800000</v>
      </c>
      <c r="D5" s="23">
        <v>-440700000</v>
      </c>
      <c r="E5" s="23">
        <v>1076700000</v>
      </c>
      <c r="F5" s="23">
        <v>1086100000</v>
      </c>
      <c r="G5" s="23">
        <v>820500000</v>
      </c>
      <c r="H5" s="23">
        <v>989300000</v>
      </c>
      <c r="I5" s="23">
        <v>1111600000</v>
      </c>
      <c r="J5" s="23">
        <v>1088200000</v>
      </c>
      <c r="K5" s="23">
        <v>-98500000</v>
      </c>
      <c r="L5" s="23">
        <v>152400000</v>
      </c>
      <c r="M5" s="23">
        <v>551700000</v>
      </c>
      <c r="N5" s="23">
        <v>564500000</v>
      </c>
      <c r="O5" s="23">
        <v>497100000</v>
      </c>
      <c r="P5" s="23">
        <v>608600000</v>
      </c>
      <c r="Q5" s="23">
        <v>663600000</v>
      </c>
      <c r="R5" s="23">
        <v>273400000</v>
      </c>
      <c r="S5" s="23">
        <v>151200000</v>
      </c>
    </row>
    <row r="6" spans="1:19" x14ac:dyDescent="0.35">
      <c r="A6" t="s">
        <v>121</v>
      </c>
      <c r="B6" s="23">
        <v>329600000</v>
      </c>
      <c r="C6" s="23">
        <v>333200000</v>
      </c>
      <c r="D6" s="23">
        <v>276200000</v>
      </c>
      <c r="E6" s="23">
        <v>315900000</v>
      </c>
      <c r="F6" s="23">
        <v>252900000</v>
      </c>
      <c r="G6" s="23">
        <v>231500000</v>
      </c>
      <c r="H6" s="23">
        <v>252100000</v>
      </c>
      <c r="I6" s="23">
        <v>248600000</v>
      </c>
      <c r="J6" s="23">
        <v>263100000</v>
      </c>
      <c r="K6" s="23">
        <v>235500000</v>
      </c>
      <c r="L6" s="23">
        <v>206300000</v>
      </c>
      <c r="M6" s="23">
        <v>195600000</v>
      </c>
      <c r="N6" s="23">
        <v>207500000</v>
      </c>
      <c r="O6" s="23">
        <v>193800000</v>
      </c>
      <c r="P6" s="23">
        <v>202900000</v>
      </c>
      <c r="Q6" s="23">
        <v>244400000</v>
      </c>
      <c r="R6" s="23">
        <v>-2990600000</v>
      </c>
      <c r="S6" s="23">
        <v>219000000</v>
      </c>
    </row>
    <row r="7" spans="1:19" x14ac:dyDescent="0.35">
      <c r="A7" t="s">
        <v>122</v>
      </c>
      <c r="B7" s="23">
        <v>279200000</v>
      </c>
      <c r="C7" s="23">
        <v>279900000</v>
      </c>
      <c r="D7" s="23">
        <v>237400000</v>
      </c>
      <c r="E7" s="23">
        <v>261400000</v>
      </c>
      <c r="F7" s="23">
        <v>210400000</v>
      </c>
      <c r="G7" s="23">
        <v>200300000</v>
      </c>
      <c r="H7" s="23">
        <v>228300000</v>
      </c>
      <c r="I7" s="23">
        <v>220800000</v>
      </c>
      <c r="J7" s="23">
        <v>233800000</v>
      </c>
      <c r="K7" s="23">
        <v>200800000</v>
      </c>
      <c r="L7" s="23">
        <v>172200000</v>
      </c>
      <c r="M7" s="23">
        <v>159900000</v>
      </c>
      <c r="N7" s="23">
        <v>156000000</v>
      </c>
      <c r="O7" s="23">
        <v>137100000</v>
      </c>
      <c r="P7" s="23">
        <v>154500000</v>
      </c>
      <c r="Q7" s="23">
        <v>192100000</v>
      </c>
      <c r="R7" s="23">
        <v>225000000</v>
      </c>
      <c r="S7" s="23">
        <v>140700000</v>
      </c>
    </row>
    <row r="8" spans="1:19" x14ac:dyDescent="0.35">
      <c r="A8" t="s">
        <v>272</v>
      </c>
      <c r="B8" s="23">
        <v>50400000</v>
      </c>
      <c r="C8" s="23">
        <v>53300000</v>
      </c>
      <c r="D8" s="23">
        <v>38800000</v>
      </c>
      <c r="E8" s="23">
        <v>54500000</v>
      </c>
      <c r="F8" s="23">
        <v>42500000</v>
      </c>
      <c r="G8" s="23">
        <v>31200000</v>
      </c>
      <c r="H8" s="23">
        <v>23800000</v>
      </c>
      <c r="I8" s="23">
        <v>27800000</v>
      </c>
      <c r="J8" s="23">
        <v>29300000</v>
      </c>
      <c r="K8" s="23">
        <v>34700000</v>
      </c>
      <c r="L8" s="23">
        <v>34100000</v>
      </c>
      <c r="M8" s="23">
        <v>35700000</v>
      </c>
      <c r="N8" s="23">
        <v>51500000</v>
      </c>
      <c r="O8" s="23">
        <v>56700000</v>
      </c>
      <c r="P8" s="23">
        <v>48400000</v>
      </c>
      <c r="Q8" s="23">
        <v>52300000</v>
      </c>
      <c r="R8" s="23">
        <v>104700000</v>
      </c>
      <c r="S8" s="23">
        <v>78300000</v>
      </c>
    </row>
    <row r="9" spans="1:19" x14ac:dyDescent="0.35">
      <c r="A9" t="s">
        <v>273</v>
      </c>
      <c r="D9" s="23">
        <v>4700000</v>
      </c>
    </row>
    <row r="10" spans="1:19" x14ac:dyDescent="0.35">
      <c r="A10" t="s">
        <v>274</v>
      </c>
      <c r="B10" s="23">
        <v>6800000</v>
      </c>
    </row>
    <row r="11" spans="1:19" x14ac:dyDescent="0.35">
      <c r="A11" t="s">
        <v>123</v>
      </c>
      <c r="R11" s="23">
        <v>-3320300000</v>
      </c>
    </row>
    <row r="12" spans="1:19" x14ac:dyDescent="0.35">
      <c r="A12" t="s">
        <v>124</v>
      </c>
      <c r="B12" s="23">
        <v>-281000000</v>
      </c>
      <c r="C12" s="23">
        <v>-451000000</v>
      </c>
      <c r="D12" s="23">
        <v>-716900000</v>
      </c>
      <c r="E12" s="23">
        <v>760800000</v>
      </c>
      <c r="F12" s="23">
        <v>833200000</v>
      </c>
      <c r="G12" s="23">
        <v>589000000</v>
      </c>
      <c r="H12" s="23">
        <v>737200000</v>
      </c>
      <c r="I12" s="23">
        <v>863000000</v>
      </c>
      <c r="J12" s="23">
        <v>825100000</v>
      </c>
      <c r="K12" s="23">
        <v>-334000000</v>
      </c>
      <c r="L12" s="23">
        <v>-53900000</v>
      </c>
      <c r="M12" s="23">
        <v>356100000</v>
      </c>
      <c r="N12" s="23">
        <v>357000000</v>
      </c>
      <c r="O12" s="23">
        <v>303300000</v>
      </c>
      <c r="P12" s="23">
        <v>405700000</v>
      </c>
      <c r="Q12" s="23">
        <v>419200000</v>
      </c>
      <c r="R12" s="23">
        <v>3264000000</v>
      </c>
      <c r="S12" s="23">
        <v>-67800000</v>
      </c>
    </row>
    <row r="13" spans="1:19" x14ac:dyDescent="0.35">
      <c r="A13" t="s">
        <v>125</v>
      </c>
      <c r="B13" s="23">
        <v>-244100000</v>
      </c>
      <c r="C13" s="23">
        <v>-242600000</v>
      </c>
      <c r="D13" s="23">
        <v>-195300000</v>
      </c>
      <c r="E13" s="23">
        <v>-91900000</v>
      </c>
      <c r="F13" s="23">
        <v>-80000000</v>
      </c>
      <c r="G13" s="23">
        <v>-41700000</v>
      </c>
      <c r="H13" s="23">
        <v>-57300000</v>
      </c>
      <c r="I13" s="23">
        <v>-52700000</v>
      </c>
      <c r="J13" s="23">
        <v>-87500000</v>
      </c>
      <c r="K13" s="23">
        <v>-69800000</v>
      </c>
      <c r="L13" s="23">
        <v>-82700000</v>
      </c>
      <c r="M13" s="23">
        <v>-77200000</v>
      </c>
      <c r="N13" s="23">
        <v>-58800000</v>
      </c>
      <c r="O13" s="23">
        <v>-36600000</v>
      </c>
      <c r="P13" s="23">
        <v>-20600000</v>
      </c>
    </row>
    <row r="14" spans="1:19" x14ac:dyDescent="0.35">
      <c r="A14" t="s">
        <v>256</v>
      </c>
      <c r="B14" s="23">
        <v>6200000</v>
      </c>
      <c r="C14" s="23">
        <v>1800000</v>
      </c>
      <c r="D14" s="23">
        <v>10000000</v>
      </c>
      <c r="E14" s="23">
        <v>12900000</v>
      </c>
      <c r="F14" s="23">
        <v>8000000</v>
      </c>
      <c r="G14" s="23">
        <v>6400000</v>
      </c>
      <c r="H14" s="23">
        <v>3600000</v>
      </c>
      <c r="I14" s="23">
        <v>2100000</v>
      </c>
      <c r="J14" s="23">
        <v>600000</v>
      </c>
      <c r="K14" s="23">
        <v>300000</v>
      </c>
      <c r="L14" s="23">
        <v>200000</v>
      </c>
      <c r="M14" s="23">
        <v>300000</v>
      </c>
      <c r="N14" s="23">
        <v>300000</v>
      </c>
      <c r="O14" s="23">
        <v>7000000</v>
      </c>
      <c r="P14" s="23">
        <v>18600000</v>
      </c>
    </row>
    <row r="15" spans="1:19" x14ac:dyDescent="0.35">
      <c r="A15" t="s">
        <v>126</v>
      </c>
      <c r="B15" s="23">
        <v>244100000</v>
      </c>
      <c r="C15" s="23">
        <v>242600000</v>
      </c>
      <c r="D15" s="23">
        <v>195300000</v>
      </c>
      <c r="E15" s="23">
        <v>91900000</v>
      </c>
      <c r="F15" s="23">
        <v>80000000</v>
      </c>
      <c r="G15" s="23">
        <v>41700000</v>
      </c>
      <c r="H15" s="23">
        <v>57300000</v>
      </c>
      <c r="I15" s="23">
        <v>52700000</v>
      </c>
      <c r="J15" s="23">
        <v>88100000</v>
      </c>
      <c r="K15" s="23">
        <v>70100000</v>
      </c>
      <c r="L15" s="23">
        <v>82900000</v>
      </c>
      <c r="M15" s="23">
        <v>77500000</v>
      </c>
      <c r="N15" s="23">
        <v>59100000</v>
      </c>
      <c r="O15" s="23">
        <v>43600000</v>
      </c>
      <c r="P15" s="23">
        <v>39200000</v>
      </c>
    </row>
    <row r="16" spans="1:19" x14ac:dyDescent="0.35">
      <c r="A16" t="s">
        <v>127</v>
      </c>
      <c r="B16" s="23">
        <v>-14300000</v>
      </c>
      <c r="C16" s="23">
        <v>138400000</v>
      </c>
      <c r="D16" s="23">
        <v>-173700000</v>
      </c>
      <c r="E16" s="23">
        <v>-5800000</v>
      </c>
      <c r="F16" s="23">
        <v>3000000</v>
      </c>
      <c r="G16" s="23">
        <v>-12700000</v>
      </c>
      <c r="H16" s="23">
        <v>-19400000</v>
      </c>
      <c r="I16" s="23">
        <v>-2200000</v>
      </c>
      <c r="J16" s="23">
        <v>-475200000</v>
      </c>
      <c r="K16" s="23">
        <v>-27000000</v>
      </c>
      <c r="L16" s="23">
        <v>148000000</v>
      </c>
      <c r="M16" s="23">
        <v>1400000</v>
      </c>
      <c r="N16" s="23">
        <v>-400000</v>
      </c>
      <c r="O16" s="23">
        <v>6100000</v>
      </c>
      <c r="P16" s="23">
        <v>-1200000</v>
      </c>
      <c r="Q16" s="23">
        <v>8400000</v>
      </c>
      <c r="R16" s="23">
        <v>5900000</v>
      </c>
      <c r="S16" s="23">
        <v>1300000</v>
      </c>
    </row>
    <row r="17" spans="1:19" x14ac:dyDescent="0.35">
      <c r="A17" t="s">
        <v>275</v>
      </c>
      <c r="B17" s="23">
        <v>25200000</v>
      </c>
      <c r="C17" s="23">
        <v>400000</v>
      </c>
      <c r="D17" s="23">
        <v>-37500000</v>
      </c>
      <c r="E17" s="23">
        <v>-31300000</v>
      </c>
      <c r="F17" s="23">
        <v>-37200000</v>
      </c>
      <c r="G17" s="23">
        <v>-300000</v>
      </c>
      <c r="H17" s="23">
        <v>-14600000</v>
      </c>
      <c r="I17" s="23">
        <v>-6200000</v>
      </c>
      <c r="J17" s="23">
        <v>-8200000</v>
      </c>
      <c r="K17" s="23">
        <v>1000000</v>
      </c>
      <c r="L17" s="23">
        <v>5700000</v>
      </c>
    </row>
    <row r="18" spans="1:19" x14ac:dyDescent="0.35">
      <c r="A18" t="s">
        <v>128</v>
      </c>
      <c r="B18" s="23">
        <v>-200000</v>
      </c>
      <c r="C18" s="23">
        <v>-8200000</v>
      </c>
      <c r="D18" s="23">
        <v>-95900000</v>
      </c>
      <c r="E18">
        <v>0</v>
      </c>
      <c r="F18" s="23">
        <v>10000000</v>
      </c>
      <c r="G18" s="23">
        <v>-19900000</v>
      </c>
      <c r="H18" s="23">
        <v>-12100000</v>
      </c>
      <c r="I18">
        <v>0</v>
      </c>
      <c r="J18" s="23">
        <v>-471100000</v>
      </c>
      <c r="K18" s="23">
        <v>-30300000</v>
      </c>
      <c r="L18" s="23">
        <v>146200000</v>
      </c>
      <c r="M18" s="23">
        <v>1400000</v>
      </c>
      <c r="N18" s="23">
        <v>-400000</v>
      </c>
      <c r="O18" s="23">
        <v>6100000</v>
      </c>
      <c r="P18" s="23">
        <v>-1200000</v>
      </c>
      <c r="Q18" s="23">
        <v>8400000</v>
      </c>
      <c r="R18" s="23">
        <v>5900000</v>
      </c>
      <c r="S18" s="23">
        <v>1300000</v>
      </c>
    </row>
    <row r="19" spans="1:19" x14ac:dyDescent="0.35">
      <c r="A19" t="s">
        <v>189</v>
      </c>
      <c r="B19" s="23">
        <v>200000</v>
      </c>
      <c r="C19" s="23">
        <v>8200000</v>
      </c>
      <c r="D19" s="23">
        <v>73000000</v>
      </c>
    </row>
    <row r="20" spans="1:19" x14ac:dyDescent="0.35">
      <c r="A20" t="s">
        <v>129</v>
      </c>
      <c r="E20" s="23">
        <v>-13500000</v>
      </c>
      <c r="F20" s="23">
        <v>-10000000</v>
      </c>
      <c r="G20" s="23">
        <v>19900000</v>
      </c>
      <c r="H20" s="23">
        <v>12100000</v>
      </c>
      <c r="K20" s="23">
        <v>30300000</v>
      </c>
      <c r="L20" s="23">
        <v>-146200000</v>
      </c>
    </row>
    <row r="21" spans="1:19" x14ac:dyDescent="0.35">
      <c r="A21" t="s">
        <v>276</v>
      </c>
      <c r="H21">
        <v>0</v>
      </c>
      <c r="I21">
        <v>0</v>
      </c>
      <c r="J21" s="23">
        <v>-471100000</v>
      </c>
    </row>
    <row r="22" spans="1:19" x14ac:dyDescent="0.35">
      <c r="A22" t="s">
        <v>190</v>
      </c>
      <c r="B22" s="23">
        <v>-23400000</v>
      </c>
      <c r="C22">
        <v>0</v>
      </c>
      <c r="D22" s="23">
        <v>-22900000</v>
      </c>
      <c r="E22" s="23">
        <v>-24700000</v>
      </c>
      <c r="F22" s="23">
        <v>-16500000</v>
      </c>
      <c r="G22" s="23">
        <v>-3300000</v>
      </c>
    </row>
    <row r="23" spans="1:19" x14ac:dyDescent="0.35">
      <c r="A23" t="s">
        <v>130</v>
      </c>
      <c r="B23" s="23">
        <v>-14100000</v>
      </c>
      <c r="C23" s="23">
        <v>146600000</v>
      </c>
      <c r="D23" s="23">
        <v>-77800000</v>
      </c>
      <c r="E23" s="23">
        <v>-5800000</v>
      </c>
      <c r="F23" s="23">
        <v>-7000000</v>
      </c>
      <c r="G23" s="23">
        <v>7200000</v>
      </c>
      <c r="H23" s="23">
        <v>-7300000</v>
      </c>
      <c r="I23" s="23">
        <v>-2200000</v>
      </c>
      <c r="J23" s="23">
        <v>-4100000</v>
      </c>
      <c r="K23" s="23">
        <v>3300000</v>
      </c>
      <c r="L23" s="23">
        <v>1800000</v>
      </c>
    </row>
    <row r="24" spans="1:19" x14ac:dyDescent="0.35">
      <c r="A24" t="s">
        <v>131</v>
      </c>
      <c r="B24" s="23">
        <v>-539400000</v>
      </c>
      <c r="C24" s="23">
        <v>-555200000</v>
      </c>
      <c r="D24" s="23">
        <v>-1085900000</v>
      </c>
      <c r="E24" s="23">
        <v>663100000</v>
      </c>
      <c r="F24" s="23">
        <v>756200000</v>
      </c>
      <c r="G24" s="23">
        <v>534600000</v>
      </c>
      <c r="H24" s="23">
        <v>660500000</v>
      </c>
      <c r="I24" s="23">
        <v>808100000</v>
      </c>
      <c r="J24" s="23">
        <v>262400000</v>
      </c>
      <c r="K24" s="23">
        <v>-430800000</v>
      </c>
      <c r="L24" s="23">
        <v>11400000</v>
      </c>
      <c r="M24" s="23">
        <v>280300000</v>
      </c>
      <c r="N24" s="23">
        <v>297800000</v>
      </c>
      <c r="O24" s="23">
        <v>272800000</v>
      </c>
      <c r="P24" s="23">
        <v>383900000</v>
      </c>
      <c r="Q24" s="23">
        <v>419800000</v>
      </c>
      <c r="R24" s="23">
        <v>71500000</v>
      </c>
      <c r="S24" s="23">
        <v>-76600000</v>
      </c>
    </row>
    <row r="25" spans="1:19" x14ac:dyDescent="0.35">
      <c r="A25" t="s">
        <v>132</v>
      </c>
      <c r="B25" s="23">
        <v>5200000</v>
      </c>
      <c r="C25" s="23">
        <v>-17200000</v>
      </c>
      <c r="D25" s="23">
        <v>-220200000</v>
      </c>
      <c r="E25" s="23">
        <v>132800000</v>
      </c>
      <c r="F25" s="23">
        <v>139800000</v>
      </c>
      <c r="G25" s="23">
        <v>180000000</v>
      </c>
      <c r="H25" s="23">
        <v>192100000</v>
      </c>
      <c r="I25" s="23">
        <v>20600000</v>
      </c>
      <c r="J25" s="23">
        <v>-95900000</v>
      </c>
      <c r="K25" s="23">
        <v>191100000</v>
      </c>
      <c r="L25" s="23">
        <v>-24100000</v>
      </c>
      <c r="M25" s="23">
        <v>86900000</v>
      </c>
      <c r="N25" s="23">
        <v>78200000</v>
      </c>
      <c r="O25" s="23">
        <v>80900000</v>
      </c>
      <c r="P25" s="23">
        <v>118500000</v>
      </c>
      <c r="Q25" s="23">
        <v>122900000</v>
      </c>
      <c r="R25" s="23">
        <v>-88300000</v>
      </c>
      <c r="S25" s="23">
        <v>13700000</v>
      </c>
    </row>
    <row r="26" spans="1:19" x14ac:dyDescent="0.35">
      <c r="A26" t="s">
        <v>277</v>
      </c>
      <c r="B26" s="23">
        <v>-1100000</v>
      </c>
      <c r="C26" s="23">
        <v>-2800000</v>
      </c>
      <c r="D26" s="23">
        <v>-4600000</v>
      </c>
      <c r="E26" s="23">
        <v>-200000</v>
      </c>
      <c r="F26" s="23">
        <v>600000</v>
      </c>
      <c r="G26" s="23">
        <v>300000</v>
      </c>
      <c r="H26" s="23">
        <v>1300000</v>
      </c>
      <c r="I26" s="23">
        <v>1200000</v>
      </c>
      <c r="J26" s="23">
        <v>500000</v>
      </c>
      <c r="K26" s="23">
        <v>500000</v>
      </c>
      <c r="L26" s="23">
        <v>-700000</v>
      </c>
      <c r="M26" s="23">
        <v>-1000000</v>
      </c>
      <c r="N26" s="23">
        <v>-700000</v>
      </c>
      <c r="O26" s="23">
        <v>-200000</v>
      </c>
    </row>
    <row r="27" spans="1:19" x14ac:dyDescent="0.35">
      <c r="A27" t="s">
        <v>133</v>
      </c>
      <c r="B27" s="23">
        <v>-545700000</v>
      </c>
      <c r="C27" s="23">
        <v>-540800000</v>
      </c>
      <c r="D27" s="23">
        <v>-870300000</v>
      </c>
      <c r="E27" s="23">
        <v>530100000</v>
      </c>
      <c r="F27" s="23">
        <v>617000000</v>
      </c>
      <c r="G27" s="23">
        <v>354900000</v>
      </c>
      <c r="H27" s="23">
        <v>469700000</v>
      </c>
      <c r="I27" s="23">
        <v>788700000</v>
      </c>
      <c r="J27" s="23">
        <v>358800000</v>
      </c>
      <c r="K27" s="23">
        <v>-621400000</v>
      </c>
      <c r="L27" s="23">
        <v>34800000</v>
      </c>
      <c r="M27" s="23">
        <v>192400000</v>
      </c>
      <c r="N27" s="23">
        <v>218900000</v>
      </c>
      <c r="O27" s="23">
        <v>191700000</v>
      </c>
      <c r="P27" s="23">
        <v>265400000</v>
      </c>
      <c r="Q27" s="23">
        <v>296900000</v>
      </c>
      <c r="R27" s="23">
        <v>16800000</v>
      </c>
      <c r="S27" s="23">
        <v>-90300000</v>
      </c>
    </row>
    <row r="28" spans="1:19" x14ac:dyDescent="0.35">
      <c r="A28" t="s">
        <v>134</v>
      </c>
      <c r="B28" s="23">
        <v>-545700000</v>
      </c>
      <c r="C28" s="23">
        <v>-540800000</v>
      </c>
      <c r="D28" s="23">
        <v>-870300000</v>
      </c>
      <c r="E28" s="23">
        <v>530100000</v>
      </c>
      <c r="F28" s="23">
        <v>617000000</v>
      </c>
      <c r="G28" s="23">
        <v>354900000</v>
      </c>
      <c r="H28" s="23">
        <v>469700000</v>
      </c>
      <c r="I28" s="23">
        <v>788700000</v>
      </c>
      <c r="J28" s="23">
        <v>358800000</v>
      </c>
      <c r="K28" s="23">
        <v>-621400000</v>
      </c>
      <c r="L28" s="23">
        <v>34800000</v>
      </c>
      <c r="M28" s="23">
        <v>192400000</v>
      </c>
      <c r="N28" s="23">
        <v>218900000</v>
      </c>
      <c r="O28" s="23">
        <v>191700000</v>
      </c>
      <c r="P28" s="23">
        <v>265400000</v>
      </c>
      <c r="Q28" s="23">
        <v>296900000</v>
      </c>
      <c r="R28" s="23">
        <v>16800000</v>
      </c>
      <c r="S28" s="23">
        <v>-90300000</v>
      </c>
    </row>
    <row r="29" spans="1:19" x14ac:dyDescent="0.35">
      <c r="A29" t="s">
        <v>135</v>
      </c>
      <c r="B29" s="23">
        <v>-545700000</v>
      </c>
      <c r="C29" s="23">
        <v>-540800000</v>
      </c>
      <c r="D29" s="23">
        <v>-870300000</v>
      </c>
      <c r="E29" s="23">
        <v>530100000</v>
      </c>
      <c r="F29" s="23">
        <v>617000000</v>
      </c>
      <c r="G29" s="23">
        <v>354900000</v>
      </c>
      <c r="H29" s="23">
        <v>469700000</v>
      </c>
      <c r="I29" s="23">
        <v>788700000</v>
      </c>
      <c r="J29" s="23">
        <v>358800000</v>
      </c>
      <c r="K29" s="23">
        <v>-621400000</v>
      </c>
      <c r="L29" s="23">
        <v>34800000</v>
      </c>
      <c r="M29" s="23">
        <v>192400000</v>
      </c>
      <c r="N29" s="23">
        <v>218900000</v>
      </c>
      <c r="O29" s="23">
        <v>191700000</v>
      </c>
      <c r="P29" s="23">
        <v>265400000</v>
      </c>
      <c r="Q29" s="23">
        <v>296900000</v>
      </c>
      <c r="R29" s="23">
        <v>16800000</v>
      </c>
      <c r="S29" s="23">
        <v>-90300000</v>
      </c>
    </row>
    <row r="30" spans="1:19" x14ac:dyDescent="0.35">
      <c r="A30" t="s">
        <v>136</v>
      </c>
      <c r="B30" s="23">
        <v>-545700000</v>
      </c>
      <c r="C30" s="23">
        <v>-540800000</v>
      </c>
      <c r="D30" s="23">
        <v>-870300000</v>
      </c>
      <c r="E30" s="23">
        <v>530100000</v>
      </c>
      <c r="F30" s="23">
        <v>617000000</v>
      </c>
      <c r="G30" s="23">
        <v>354900000</v>
      </c>
      <c r="H30" s="23">
        <v>469700000</v>
      </c>
      <c r="I30" s="23">
        <v>788700000</v>
      </c>
      <c r="J30" s="23">
        <v>358800000</v>
      </c>
      <c r="K30" s="23">
        <v>-621400000</v>
      </c>
      <c r="L30" s="23">
        <v>34800000</v>
      </c>
      <c r="M30" s="23">
        <v>192400000</v>
      </c>
      <c r="N30" s="23">
        <v>218900000</v>
      </c>
      <c r="O30" s="23">
        <v>191700000</v>
      </c>
      <c r="P30" s="23">
        <v>265400000</v>
      </c>
      <c r="Q30" s="23">
        <v>296900000</v>
      </c>
      <c r="R30" s="23">
        <v>16800000</v>
      </c>
      <c r="S30" s="23">
        <v>-90300000</v>
      </c>
    </row>
    <row r="31" spans="1:19" x14ac:dyDescent="0.35">
      <c r="A31" t="s">
        <v>278</v>
      </c>
      <c r="B31">
        <v>0</v>
      </c>
      <c r="C31">
        <v>0</v>
      </c>
      <c r="D31">
        <v>0</v>
      </c>
      <c r="E31" s="23">
        <v>400000</v>
      </c>
      <c r="F31" s="23">
        <v>500000</v>
      </c>
      <c r="G31" s="23">
        <v>200000</v>
      </c>
      <c r="H31" s="23">
        <v>300000</v>
      </c>
      <c r="I31" s="23">
        <v>700000</v>
      </c>
      <c r="J31" s="23">
        <v>1600000</v>
      </c>
      <c r="L31" s="23">
        <v>400000</v>
      </c>
    </row>
    <row r="32" spans="1:19" x14ac:dyDescent="0.35">
      <c r="A32" t="s">
        <v>279</v>
      </c>
      <c r="B32">
        <v>0</v>
      </c>
      <c r="C32">
        <v>0</v>
      </c>
      <c r="D32">
        <v>0</v>
      </c>
    </row>
    <row r="33" spans="1:19" x14ac:dyDescent="0.35">
      <c r="A33" t="s">
        <v>137</v>
      </c>
      <c r="B33" s="23">
        <v>-545700000</v>
      </c>
      <c r="C33" s="23">
        <v>-540800000</v>
      </c>
      <c r="D33" s="23">
        <v>-870300000</v>
      </c>
      <c r="E33" s="23">
        <v>530100000</v>
      </c>
      <c r="F33" s="23">
        <v>617000000</v>
      </c>
      <c r="G33" s="23">
        <v>354900000</v>
      </c>
      <c r="H33" s="23">
        <v>469700000</v>
      </c>
      <c r="I33" s="23">
        <v>788700000</v>
      </c>
      <c r="J33" s="23">
        <v>358800000</v>
      </c>
      <c r="K33" s="23">
        <v>-621400000</v>
      </c>
      <c r="L33" s="23">
        <v>34800000</v>
      </c>
      <c r="M33" s="23">
        <v>192400000</v>
      </c>
      <c r="N33" s="23">
        <v>218900000</v>
      </c>
      <c r="O33" s="23">
        <v>191700000</v>
      </c>
      <c r="P33" s="23">
        <v>265400000</v>
      </c>
      <c r="Q33" s="23">
        <v>296900000</v>
      </c>
      <c r="R33" s="23">
        <v>16800000</v>
      </c>
      <c r="S33" s="23">
        <v>-90300000</v>
      </c>
    </row>
    <row r="34" spans="1:19" x14ac:dyDescent="0.35">
      <c r="A34" t="s">
        <v>138</v>
      </c>
      <c r="B34">
        <v>-5.21</v>
      </c>
      <c r="C34">
        <v>-5.19</v>
      </c>
      <c r="D34">
        <v>-8.3800000000000008</v>
      </c>
      <c r="E34">
        <v>5.1100000000000003</v>
      </c>
      <c r="F34">
        <v>5.71</v>
      </c>
      <c r="G34">
        <v>3.04</v>
      </c>
      <c r="H34">
        <v>3.72</v>
      </c>
      <c r="I34">
        <v>5.69</v>
      </c>
      <c r="J34">
        <v>2.5499999999999998</v>
      </c>
      <c r="K34">
        <v>-4.4000000000000004</v>
      </c>
      <c r="L34">
        <v>0.24</v>
      </c>
      <c r="M34">
        <v>1.36</v>
      </c>
      <c r="N34">
        <v>1.56</v>
      </c>
      <c r="O34">
        <v>1.39</v>
      </c>
      <c r="P34">
        <v>1.94</v>
      </c>
      <c r="Q34">
        <v>2.21</v>
      </c>
      <c r="R34">
        <v>0.15</v>
      </c>
      <c r="S34">
        <v>-0.8</v>
      </c>
    </row>
    <row r="35" spans="1:19" x14ac:dyDescent="0.35">
      <c r="A35" t="s">
        <v>139</v>
      </c>
      <c r="B35">
        <v>-5.21</v>
      </c>
      <c r="C35">
        <v>-5.19</v>
      </c>
      <c r="D35">
        <v>-8.3800000000000008</v>
      </c>
      <c r="E35">
        <v>5.0599999999999996</v>
      </c>
      <c r="F35">
        <v>5.65</v>
      </c>
      <c r="G35">
        <v>3.01</v>
      </c>
      <c r="H35">
        <v>3.7</v>
      </c>
      <c r="I35">
        <v>5.66</v>
      </c>
      <c r="J35">
        <v>2.5299999999999998</v>
      </c>
      <c r="K35">
        <v>-4.4000000000000004</v>
      </c>
      <c r="L35">
        <v>0.24</v>
      </c>
      <c r="M35">
        <v>1.35</v>
      </c>
      <c r="N35">
        <v>1.55</v>
      </c>
      <c r="O35">
        <v>1.37</v>
      </c>
      <c r="P35">
        <v>1.91</v>
      </c>
      <c r="Q35">
        <v>2.13</v>
      </c>
      <c r="R35">
        <v>0.14000000000000001</v>
      </c>
      <c r="S35">
        <v>-0.8</v>
      </c>
    </row>
    <row r="36" spans="1:19" x14ac:dyDescent="0.35">
      <c r="A36" t="s">
        <v>140</v>
      </c>
      <c r="B36" s="23">
        <v>104600000</v>
      </c>
      <c r="C36" s="23">
        <v>104200000</v>
      </c>
      <c r="D36" s="23">
        <v>103900000</v>
      </c>
      <c r="E36" s="23">
        <v>103600000</v>
      </c>
      <c r="F36" s="23">
        <v>108000000</v>
      </c>
      <c r="G36" s="23">
        <v>116800000</v>
      </c>
      <c r="H36" s="23">
        <v>126100000</v>
      </c>
      <c r="I36" s="23">
        <v>138400000</v>
      </c>
      <c r="J36" s="23">
        <v>140000000</v>
      </c>
      <c r="K36" s="23">
        <v>141300000</v>
      </c>
      <c r="L36" s="23">
        <v>140700000</v>
      </c>
      <c r="M36" s="23">
        <v>139200000</v>
      </c>
      <c r="N36" s="23">
        <v>137900000</v>
      </c>
      <c r="O36" s="23">
        <v>138300000</v>
      </c>
      <c r="P36" s="23">
        <v>137000000</v>
      </c>
      <c r="Q36" s="23">
        <v>134500000</v>
      </c>
      <c r="R36" s="23">
        <v>112000000</v>
      </c>
      <c r="S36" s="23">
        <v>112875000</v>
      </c>
    </row>
    <row r="37" spans="1:19" x14ac:dyDescent="0.35">
      <c r="A37" t="s">
        <v>141</v>
      </c>
      <c r="B37" s="23">
        <v>104600000</v>
      </c>
      <c r="C37" s="23">
        <v>104200000</v>
      </c>
      <c r="D37" s="23">
        <v>103900000</v>
      </c>
      <c r="E37" s="23">
        <v>104700000</v>
      </c>
      <c r="F37" s="23">
        <v>109100000</v>
      </c>
      <c r="G37" s="23">
        <v>117900000</v>
      </c>
      <c r="H37" s="23">
        <v>127000000</v>
      </c>
      <c r="I37" s="23">
        <v>139400000</v>
      </c>
      <c r="J37" s="23">
        <v>141600000</v>
      </c>
      <c r="K37" s="23">
        <v>141300000</v>
      </c>
      <c r="L37" s="23">
        <v>142700000</v>
      </c>
      <c r="M37" s="23">
        <v>142300000</v>
      </c>
      <c r="N37" s="23">
        <v>141000000</v>
      </c>
      <c r="O37" s="23">
        <v>139800000</v>
      </c>
      <c r="P37" s="23">
        <v>139200000</v>
      </c>
      <c r="Q37" s="23">
        <v>139300000</v>
      </c>
      <c r="R37" s="23">
        <v>120000000</v>
      </c>
      <c r="S37" s="23">
        <v>112875000</v>
      </c>
    </row>
    <row r="38" spans="1:19" x14ac:dyDescent="0.35">
      <c r="A38" t="s">
        <v>142</v>
      </c>
      <c r="B38" s="23">
        <v>-281200000</v>
      </c>
      <c r="C38" s="23">
        <v>-459200000</v>
      </c>
      <c r="D38" s="23">
        <v>-812800000</v>
      </c>
      <c r="E38" s="23">
        <v>760800000</v>
      </c>
      <c r="F38" s="23">
        <v>843200000</v>
      </c>
      <c r="G38" s="23">
        <v>569100000</v>
      </c>
      <c r="H38" s="23">
        <v>725100000</v>
      </c>
      <c r="I38" s="23">
        <v>863000000</v>
      </c>
      <c r="J38" s="23">
        <v>354000000</v>
      </c>
      <c r="K38" s="23">
        <v>-364300000</v>
      </c>
      <c r="L38" s="23">
        <v>92300000</v>
      </c>
      <c r="M38" s="23">
        <v>356100000</v>
      </c>
      <c r="N38" s="23">
        <v>357000000</v>
      </c>
      <c r="O38" s="23">
        <v>303300000</v>
      </c>
      <c r="P38" s="23">
        <v>405700000</v>
      </c>
      <c r="Q38" s="23">
        <v>419200000</v>
      </c>
      <c r="R38" s="23">
        <v>3264000000</v>
      </c>
      <c r="S38" s="23">
        <v>-67800000</v>
      </c>
    </row>
    <row r="39" spans="1:19" x14ac:dyDescent="0.35">
      <c r="A39" t="s">
        <v>257</v>
      </c>
      <c r="K39" s="23">
        <v>1100000</v>
      </c>
    </row>
    <row r="40" spans="1:19" x14ac:dyDescent="0.35">
      <c r="A40" t="s">
        <v>143</v>
      </c>
      <c r="B40" s="23">
        <v>5310600000</v>
      </c>
      <c r="C40" s="23">
        <v>4404000000</v>
      </c>
      <c r="D40" s="23">
        <v>4121700000</v>
      </c>
      <c r="E40" s="23">
        <v>7102300000</v>
      </c>
      <c r="F40" s="23">
        <v>6388800000</v>
      </c>
      <c r="G40" s="23">
        <v>6394000000</v>
      </c>
      <c r="H40" s="23">
        <v>6055700000</v>
      </c>
      <c r="I40" s="23">
        <v>5780900000</v>
      </c>
      <c r="J40" s="23">
        <v>5974100000</v>
      </c>
      <c r="K40" s="23">
        <v>6295000000</v>
      </c>
      <c r="L40" s="23">
        <v>5451600000</v>
      </c>
      <c r="M40" s="23">
        <v>4507700000</v>
      </c>
      <c r="N40" s="23">
        <v>3815400000</v>
      </c>
      <c r="O40" s="23">
        <v>3775200000</v>
      </c>
      <c r="P40" s="23">
        <v>3366100000</v>
      </c>
      <c r="Q40" s="23">
        <v>3441600000</v>
      </c>
      <c r="R40" s="23">
        <v>-56300000</v>
      </c>
      <c r="S40" s="23">
        <v>1275400000</v>
      </c>
    </row>
    <row r="41" spans="1:19" x14ac:dyDescent="0.35">
      <c r="A41" t="s">
        <v>146</v>
      </c>
      <c r="B41" s="23">
        <v>-545700000</v>
      </c>
      <c r="C41" s="23">
        <v>-540800000</v>
      </c>
      <c r="D41" s="23">
        <v>-870300000</v>
      </c>
      <c r="E41" s="23">
        <v>530100000</v>
      </c>
      <c r="F41" s="23">
        <v>617000000</v>
      </c>
      <c r="G41" s="23">
        <v>354900000</v>
      </c>
      <c r="H41" s="23">
        <v>469700000</v>
      </c>
      <c r="I41" s="23">
        <v>788700000</v>
      </c>
      <c r="J41" s="23">
        <v>358800000</v>
      </c>
      <c r="K41" s="23">
        <v>-621400000</v>
      </c>
      <c r="L41" s="23">
        <v>34800000</v>
      </c>
      <c r="M41" s="23">
        <v>192400000</v>
      </c>
      <c r="N41" s="23">
        <v>218900000</v>
      </c>
      <c r="O41" s="23">
        <v>191700000</v>
      </c>
      <c r="P41" s="23">
        <v>265400000</v>
      </c>
      <c r="Q41" s="23">
        <v>296900000</v>
      </c>
      <c r="R41" s="23">
        <v>16800000</v>
      </c>
      <c r="S41" s="23">
        <v>-90300000</v>
      </c>
    </row>
    <row r="42" spans="1:19" x14ac:dyDescent="0.35">
      <c r="A42" t="s">
        <v>147</v>
      </c>
      <c r="B42" s="23">
        <v>-545580000</v>
      </c>
      <c r="C42" s="37">
        <v>-532854034.58200002</v>
      </c>
      <c r="D42" s="37">
        <v>-793846707.79999995</v>
      </c>
      <c r="E42" s="23">
        <v>530100000</v>
      </c>
      <c r="F42" s="37">
        <v>608848717.27100003</v>
      </c>
      <c r="G42" s="37">
        <v>368099663.30000001</v>
      </c>
      <c r="H42" s="37">
        <v>478280832.70200002</v>
      </c>
      <c r="I42" s="23">
        <v>788700000</v>
      </c>
      <c r="J42" s="23">
        <v>665015000</v>
      </c>
      <c r="K42" s="23">
        <v>-601705000</v>
      </c>
      <c r="L42" s="23">
        <v>-60230000</v>
      </c>
      <c r="M42" s="37">
        <v>191434034.963</v>
      </c>
      <c r="N42" s="37">
        <v>219194963.06200001</v>
      </c>
      <c r="O42" s="37">
        <v>187408980.93799999</v>
      </c>
      <c r="P42" s="37">
        <v>266229591.039</v>
      </c>
      <c r="Q42" s="37">
        <v>290959171.03399998</v>
      </c>
      <c r="R42" s="23">
        <v>13260000</v>
      </c>
      <c r="S42" s="23">
        <v>-91080000</v>
      </c>
    </row>
    <row r="43" spans="1:19" x14ac:dyDescent="0.35">
      <c r="A43" t="s">
        <v>258</v>
      </c>
      <c r="B43" s="23">
        <v>6200000</v>
      </c>
      <c r="C43" s="23">
        <v>1800000</v>
      </c>
      <c r="D43" s="23">
        <v>10000000</v>
      </c>
      <c r="E43" s="23">
        <v>12900000</v>
      </c>
      <c r="F43" s="23">
        <v>8000000</v>
      </c>
      <c r="G43" s="23">
        <v>6400000</v>
      </c>
      <c r="H43" s="23">
        <v>3600000</v>
      </c>
      <c r="I43" s="23">
        <v>2100000</v>
      </c>
      <c r="J43" s="23">
        <v>600000</v>
      </c>
      <c r="K43" s="23">
        <v>300000</v>
      </c>
      <c r="L43" s="23">
        <v>200000</v>
      </c>
      <c r="M43" s="23">
        <v>300000</v>
      </c>
      <c r="N43" s="23">
        <v>300000</v>
      </c>
      <c r="O43" s="23">
        <v>7000000</v>
      </c>
      <c r="P43" s="23">
        <v>18600000</v>
      </c>
      <c r="R43" s="23">
        <v>29000000</v>
      </c>
      <c r="S43" s="23">
        <v>15400000</v>
      </c>
    </row>
    <row r="44" spans="1:19" x14ac:dyDescent="0.35">
      <c r="A44" t="s">
        <v>144</v>
      </c>
      <c r="B44" s="23">
        <v>244100000</v>
      </c>
      <c r="C44" s="23">
        <v>242600000</v>
      </c>
      <c r="D44" s="23">
        <v>195300000</v>
      </c>
      <c r="E44" s="23">
        <v>91900000</v>
      </c>
      <c r="F44" s="23">
        <v>80000000</v>
      </c>
      <c r="G44" s="23">
        <v>41700000</v>
      </c>
      <c r="H44" s="23">
        <v>57300000</v>
      </c>
      <c r="I44" s="23">
        <v>52700000</v>
      </c>
      <c r="J44" s="23">
        <v>88100000</v>
      </c>
      <c r="K44" s="23">
        <v>70100000</v>
      </c>
      <c r="L44" s="23">
        <v>82900000</v>
      </c>
      <c r="M44" s="23">
        <v>77500000</v>
      </c>
      <c r="N44" s="23">
        <v>59100000</v>
      </c>
      <c r="O44" s="23">
        <v>43600000</v>
      </c>
      <c r="P44" s="23">
        <v>39200000</v>
      </c>
      <c r="R44" s="23">
        <v>50100000</v>
      </c>
      <c r="S44" s="23">
        <v>25500000</v>
      </c>
    </row>
    <row r="45" spans="1:19" x14ac:dyDescent="0.35">
      <c r="A45" t="s">
        <v>145</v>
      </c>
      <c r="B45" s="23">
        <v>-244100000</v>
      </c>
      <c r="C45" s="23">
        <v>-242600000</v>
      </c>
      <c r="D45" s="23">
        <v>-195300000</v>
      </c>
      <c r="E45" s="23">
        <v>-91900000</v>
      </c>
      <c r="F45" s="23">
        <v>-80000000</v>
      </c>
      <c r="G45" s="23">
        <v>-41700000</v>
      </c>
      <c r="H45" s="23">
        <v>-57300000</v>
      </c>
      <c r="I45" s="23">
        <v>-52700000</v>
      </c>
      <c r="J45" s="23">
        <v>-87500000</v>
      </c>
      <c r="K45" s="23">
        <v>-69800000</v>
      </c>
      <c r="L45" s="23">
        <v>-82700000</v>
      </c>
      <c r="M45" s="23">
        <v>-77200000</v>
      </c>
      <c r="N45" s="23">
        <v>-58800000</v>
      </c>
      <c r="O45" s="23">
        <v>-36600000</v>
      </c>
      <c r="P45" s="23">
        <v>-20600000</v>
      </c>
      <c r="R45" s="23">
        <v>-21100000</v>
      </c>
      <c r="S45" s="23">
        <v>-10100000</v>
      </c>
    </row>
    <row r="46" spans="1:19" x14ac:dyDescent="0.35">
      <c r="A46" t="s">
        <v>29</v>
      </c>
      <c r="B46" s="23">
        <v>-295300000</v>
      </c>
      <c r="C46" s="23">
        <v>-312600000</v>
      </c>
      <c r="D46" s="23">
        <v>-890600000</v>
      </c>
      <c r="E46" s="23">
        <v>755000000</v>
      </c>
      <c r="F46" s="23">
        <v>836200000</v>
      </c>
      <c r="G46" s="23">
        <v>576300000</v>
      </c>
      <c r="H46" s="23">
        <v>717800000</v>
      </c>
      <c r="I46" s="23">
        <v>860800000</v>
      </c>
      <c r="J46" s="23">
        <v>350500000</v>
      </c>
      <c r="K46" s="23">
        <v>-360700000</v>
      </c>
      <c r="L46" s="23">
        <v>94300000</v>
      </c>
      <c r="M46" s="23">
        <v>357800000</v>
      </c>
      <c r="N46" s="23">
        <v>356900000</v>
      </c>
      <c r="O46" s="23">
        <v>316400000</v>
      </c>
      <c r="P46" s="23">
        <v>423100000</v>
      </c>
      <c r="Q46" s="23">
        <v>419200000</v>
      </c>
      <c r="R46" s="23">
        <v>3264000000</v>
      </c>
      <c r="S46" s="23">
        <v>-67800000</v>
      </c>
    </row>
    <row r="47" spans="1:19" x14ac:dyDescent="0.35">
      <c r="A47" t="s">
        <v>114</v>
      </c>
    </row>
    <row r="48" spans="1:19" x14ac:dyDescent="0.35">
      <c r="A48" t="s">
        <v>148</v>
      </c>
      <c r="B48" s="23">
        <v>4981000000</v>
      </c>
      <c r="C48" s="23">
        <v>4070800000</v>
      </c>
      <c r="D48" s="23">
        <v>3845500000</v>
      </c>
      <c r="E48" s="23">
        <v>6786400000</v>
      </c>
      <c r="F48" s="23">
        <v>6135900000</v>
      </c>
      <c r="G48" s="23">
        <v>6162500000</v>
      </c>
      <c r="H48" s="23">
        <v>5803600000</v>
      </c>
      <c r="I48" s="23">
        <v>5532300000</v>
      </c>
      <c r="J48" s="23">
        <v>5711000000</v>
      </c>
      <c r="K48" s="23">
        <v>6059500000</v>
      </c>
      <c r="L48" s="23">
        <v>5245300000</v>
      </c>
      <c r="M48" s="23">
        <v>4312100000</v>
      </c>
      <c r="N48" s="23">
        <v>3607900000</v>
      </c>
      <c r="O48" s="23">
        <v>3581400000</v>
      </c>
      <c r="P48" s="23">
        <v>3163200000</v>
      </c>
      <c r="Q48" s="23">
        <v>3197200000</v>
      </c>
      <c r="R48" s="23">
        <v>2934300000</v>
      </c>
      <c r="S48" s="23">
        <v>1056400000</v>
      </c>
    </row>
    <row r="49" spans="1:19" x14ac:dyDescent="0.35">
      <c r="A49" t="s">
        <v>149</v>
      </c>
      <c r="B49" s="23">
        <v>337100000</v>
      </c>
      <c r="C49" s="23">
        <v>327600000</v>
      </c>
      <c r="D49" s="23">
        <v>277600000</v>
      </c>
      <c r="E49" s="23">
        <v>251700000</v>
      </c>
      <c r="F49" s="23">
        <v>231000000</v>
      </c>
      <c r="G49" s="23">
        <v>214300000</v>
      </c>
      <c r="H49" s="23">
        <v>208800000</v>
      </c>
      <c r="I49" s="23">
        <v>181100000</v>
      </c>
      <c r="J49" s="23">
        <v>199300000</v>
      </c>
      <c r="K49" s="23">
        <v>168000000</v>
      </c>
      <c r="L49" s="23">
        <v>170800000</v>
      </c>
      <c r="M49" s="23">
        <v>139700000</v>
      </c>
      <c r="N49" s="23">
        <v>128000000</v>
      </c>
      <c r="O49" s="23">
        <v>133800000</v>
      </c>
      <c r="P49" s="23">
        <v>131800000</v>
      </c>
      <c r="Q49" s="23">
        <v>105000000</v>
      </c>
      <c r="R49" s="23">
        <v>64800000</v>
      </c>
      <c r="S49" s="23">
        <v>31900000</v>
      </c>
    </row>
    <row r="50" spans="1:19" x14ac:dyDescent="0.35">
      <c r="A50" t="s">
        <v>150</v>
      </c>
      <c r="B50" s="23">
        <v>-545700000</v>
      </c>
      <c r="C50" s="23">
        <v>-540800000</v>
      </c>
      <c r="D50" s="23">
        <v>-870300000</v>
      </c>
      <c r="E50" s="23">
        <v>530100000</v>
      </c>
      <c r="F50" s="23">
        <v>617000000</v>
      </c>
      <c r="G50" s="23">
        <v>354900000</v>
      </c>
      <c r="H50" s="23">
        <v>469700000</v>
      </c>
      <c r="I50" s="23">
        <v>788700000</v>
      </c>
      <c r="J50" s="23">
        <v>358800000</v>
      </c>
      <c r="K50" s="23">
        <v>-621400000</v>
      </c>
      <c r="L50" s="23">
        <v>34800000</v>
      </c>
      <c r="M50" s="23">
        <v>192400000</v>
      </c>
      <c r="N50" s="23">
        <v>218900000</v>
      </c>
      <c r="O50" s="23">
        <v>191700000</v>
      </c>
      <c r="P50" s="23">
        <v>265400000</v>
      </c>
      <c r="Q50" s="23">
        <v>296900000</v>
      </c>
      <c r="R50" s="23">
        <v>16800000</v>
      </c>
      <c r="S50" s="23">
        <v>-90300000</v>
      </c>
    </row>
    <row r="51" spans="1:19" x14ac:dyDescent="0.35">
      <c r="A51" t="s">
        <v>151</v>
      </c>
      <c r="B51" s="23">
        <v>-200000</v>
      </c>
      <c r="C51" s="23">
        <v>-8200000</v>
      </c>
      <c r="D51" s="23">
        <v>-95900000</v>
      </c>
      <c r="E51">
        <v>0</v>
      </c>
      <c r="F51" s="23">
        <v>10000000</v>
      </c>
      <c r="G51" s="23">
        <v>-19900000</v>
      </c>
      <c r="H51" s="23">
        <v>-12100000</v>
      </c>
      <c r="I51">
        <v>0</v>
      </c>
      <c r="J51" s="23">
        <v>-471100000</v>
      </c>
      <c r="K51" s="23">
        <v>-30300000</v>
      </c>
      <c r="L51" s="23">
        <v>146200000</v>
      </c>
      <c r="M51" s="23">
        <v>1400000</v>
      </c>
      <c r="N51" s="23">
        <v>-400000</v>
      </c>
      <c r="O51" s="23">
        <v>6100000</v>
      </c>
      <c r="P51" s="23">
        <v>-1200000</v>
      </c>
      <c r="Q51" s="23">
        <v>8400000</v>
      </c>
      <c r="R51" s="23">
        <v>5900000</v>
      </c>
      <c r="S51" s="23">
        <v>1300000</v>
      </c>
    </row>
    <row r="52" spans="1:19" x14ac:dyDescent="0.35">
      <c r="A52" t="s">
        <v>152</v>
      </c>
      <c r="B52" s="23">
        <v>-200000</v>
      </c>
      <c r="C52" s="23">
        <v>-8200000</v>
      </c>
      <c r="D52" s="23">
        <v>-95900000</v>
      </c>
      <c r="E52">
        <v>0</v>
      </c>
      <c r="F52" s="23">
        <v>10000000</v>
      </c>
      <c r="G52" s="23">
        <v>-19900000</v>
      </c>
      <c r="H52" s="23">
        <v>-12100000</v>
      </c>
      <c r="I52">
        <v>0</v>
      </c>
      <c r="J52" s="23">
        <v>-471100000</v>
      </c>
      <c r="K52" s="23">
        <v>-30300000</v>
      </c>
      <c r="L52" s="23">
        <v>146200000</v>
      </c>
      <c r="M52" s="23">
        <v>1400000</v>
      </c>
      <c r="N52" s="23">
        <v>-400000</v>
      </c>
      <c r="O52" s="23">
        <v>6100000</v>
      </c>
      <c r="P52" s="23">
        <v>-1200000</v>
      </c>
      <c r="Q52" s="23">
        <v>8400000</v>
      </c>
      <c r="R52" s="23">
        <v>5900000</v>
      </c>
      <c r="S52" s="23">
        <v>1300000</v>
      </c>
    </row>
    <row r="53" spans="1:19" x14ac:dyDescent="0.35">
      <c r="A53" t="s">
        <v>153</v>
      </c>
      <c r="B53" s="23">
        <v>42000000</v>
      </c>
      <c r="C53" s="23">
        <v>23200000</v>
      </c>
      <c r="D53" s="23">
        <v>-517100000</v>
      </c>
      <c r="E53" s="23">
        <v>1006700000</v>
      </c>
      <c r="F53" s="23">
        <v>1057200000</v>
      </c>
      <c r="G53" s="23">
        <v>810500000</v>
      </c>
      <c r="H53" s="23">
        <v>938700000</v>
      </c>
      <c r="I53" s="23">
        <v>1041900000</v>
      </c>
      <c r="J53" s="23">
        <v>1020900000</v>
      </c>
      <c r="K53" s="23">
        <v>-162400000</v>
      </c>
      <c r="L53" s="23">
        <v>118900000</v>
      </c>
      <c r="M53" s="23">
        <v>496100000</v>
      </c>
      <c r="N53" s="23">
        <v>485300000</v>
      </c>
      <c r="O53" s="23">
        <v>444100000</v>
      </c>
      <c r="P53" s="23">
        <v>556100000</v>
      </c>
      <c r="Q53" s="23">
        <v>515800000</v>
      </c>
      <c r="R53" s="23">
        <v>3322900000</v>
      </c>
      <c r="S53" s="23">
        <v>-37200000</v>
      </c>
    </row>
    <row r="54" spans="1:19" x14ac:dyDescent="0.35">
      <c r="A54" t="s">
        <v>154</v>
      </c>
      <c r="B54">
        <v>0.4</v>
      </c>
      <c r="C54">
        <v>3.1E-2</v>
      </c>
      <c r="D54">
        <v>0.20300000000000001</v>
      </c>
      <c r="E54">
        <v>0.2</v>
      </c>
      <c r="F54">
        <v>0.185</v>
      </c>
      <c r="G54">
        <v>0.33700000000000002</v>
      </c>
      <c r="H54">
        <v>0.29099999999999998</v>
      </c>
      <c r="I54">
        <v>2.5000000000000001E-2</v>
      </c>
      <c r="J54">
        <v>0.35</v>
      </c>
      <c r="K54">
        <v>0.35</v>
      </c>
      <c r="L54">
        <v>0.35</v>
      </c>
      <c r="M54">
        <v>0.31</v>
      </c>
      <c r="N54">
        <v>0.26300000000000001</v>
      </c>
      <c r="O54">
        <v>0.29699999999999999</v>
      </c>
      <c r="P54">
        <v>0.309</v>
      </c>
      <c r="Q54">
        <v>0.29299999999999998</v>
      </c>
      <c r="R54">
        <v>0.4</v>
      </c>
      <c r="S54">
        <v>0.4</v>
      </c>
    </row>
    <row r="55" spans="1:19" x14ac:dyDescent="0.35">
      <c r="A55" t="s">
        <v>155</v>
      </c>
      <c r="B55" s="23">
        <v>-80000</v>
      </c>
      <c r="C55" s="37">
        <v>-254034.58199999999</v>
      </c>
      <c r="D55" s="37">
        <v>-19446707.800000001</v>
      </c>
      <c r="E55">
        <v>0</v>
      </c>
      <c r="F55" s="37">
        <v>1848717.2709999999</v>
      </c>
      <c r="G55" s="37">
        <v>-6700336.7000000002</v>
      </c>
      <c r="H55" s="37">
        <v>-3519167.298</v>
      </c>
      <c r="I55">
        <v>0</v>
      </c>
      <c r="J55" s="23">
        <v>-164885000</v>
      </c>
      <c r="K55" s="23">
        <v>-10605000</v>
      </c>
      <c r="L55" s="23">
        <v>51170000</v>
      </c>
      <c r="M55" s="37">
        <v>434034.96299999999</v>
      </c>
      <c r="N55" s="37">
        <v>-105036.93799999999</v>
      </c>
      <c r="O55" s="37">
        <v>1808980.9380000001</v>
      </c>
      <c r="P55" s="37">
        <v>-370408.96100000001</v>
      </c>
      <c r="Q55" s="37">
        <v>2459171.034</v>
      </c>
      <c r="R55" s="23">
        <v>2360000</v>
      </c>
      <c r="S55" s="23">
        <v>520000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809BF-C473-45AF-AE4A-1A6905EB051B}">
  <dimension ref="A1:S77"/>
  <sheetViews>
    <sheetView workbookViewId="0">
      <selection activeCell="C9" sqref="C9"/>
    </sheetView>
  </sheetViews>
  <sheetFormatPr defaultRowHeight="14.5" x14ac:dyDescent="0.35"/>
  <cols>
    <col min="1" max="1" width="45.08984375" bestFit="1" customWidth="1"/>
    <col min="2" max="3" width="12.1796875" bestFit="1" customWidth="1"/>
    <col min="4" max="4" width="12.90625" bestFit="1" customWidth="1"/>
    <col min="5" max="6" width="12.1796875" bestFit="1" customWidth="1"/>
    <col min="7" max="8" width="11.36328125" bestFit="1" customWidth="1"/>
    <col min="9" max="9" width="12.1796875" bestFit="1" customWidth="1"/>
    <col min="10" max="10" width="11.36328125" bestFit="1" customWidth="1"/>
    <col min="11" max="11" width="12.1796875" bestFit="1" customWidth="1"/>
    <col min="12" max="17" width="11.36328125" bestFit="1" customWidth="1"/>
    <col min="18" max="18" width="12.1796875" bestFit="1" customWidth="1"/>
    <col min="19" max="19" width="12.90625" bestFit="1" customWidth="1"/>
  </cols>
  <sheetData>
    <row r="1" spans="1:19" x14ac:dyDescent="0.35">
      <c r="A1" t="s">
        <v>116</v>
      </c>
      <c r="B1" s="24">
        <v>44926</v>
      </c>
      <c r="C1" s="24">
        <v>44561</v>
      </c>
      <c r="D1" s="24">
        <v>44196</v>
      </c>
      <c r="E1" s="24">
        <v>43830</v>
      </c>
      <c r="F1" s="24">
        <v>43465</v>
      </c>
      <c r="G1" s="24">
        <v>43100</v>
      </c>
      <c r="H1" s="24">
        <v>42735</v>
      </c>
      <c r="I1" s="24">
        <v>42369</v>
      </c>
      <c r="J1" s="24">
        <v>42004</v>
      </c>
      <c r="K1" s="24">
        <v>41639</v>
      </c>
      <c r="L1" s="24">
        <v>41274</v>
      </c>
      <c r="M1" s="24">
        <v>40908</v>
      </c>
      <c r="N1" s="24">
        <v>40543</v>
      </c>
      <c r="O1" s="24">
        <v>40178</v>
      </c>
      <c r="P1" s="24">
        <v>39813</v>
      </c>
      <c r="Q1" s="24">
        <v>39447</v>
      </c>
      <c r="R1" s="24">
        <v>39082</v>
      </c>
      <c r="S1" s="24">
        <v>38717</v>
      </c>
    </row>
    <row r="2" spans="1:19" x14ac:dyDescent="0.35">
      <c r="A2" t="s">
        <v>201</v>
      </c>
      <c r="B2" s="23">
        <v>-394600000</v>
      </c>
      <c r="C2" s="23">
        <v>-63200000</v>
      </c>
      <c r="D2" s="23">
        <v>-744900000</v>
      </c>
      <c r="E2" s="23">
        <v>922700000</v>
      </c>
      <c r="F2" s="23">
        <v>769900000</v>
      </c>
      <c r="G2" s="23">
        <v>573700000</v>
      </c>
      <c r="H2" s="23">
        <v>716900000</v>
      </c>
      <c r="I2" s="23">
        <v>1289700000</v>
      </c>
      <c r="J2" s="23">
        <v>361600000</v>
      </c>
      <c r="K2" s="23">
        <v>260600000</v>
      </c>
      <c r="L2" s="23">
        <v>544400000</v>
      </c>
      <c r="M2" s="23">
        <v>-47700000</v>
      </c>
      <c r="N2" s="23">
        <v>125100000</v>
      </c>
      <c r="O2" s="23">
        <v>-13900000</v>
      </c>
      <c r="P2" s="23">
        <v>204600000</v>
      </c>
      <c r="Q2" s="23">
        <v>180100000</v>
      </c>
      <c r="R2" s="23">
        <v>273600000</v>
      </c>
      <c r="S2" s="23">
        <v>223800000</v>
      </c>
    </row>
    <row r="3" spans="1:19" x14ac:dyDescent="0.35">
      <c r="A3" t="s">
        <v>202</v>
      </c>
      <c r="B3" s="23">
        <v>-394600000</v>
      </c>
      <c r="C3" s="23">
        <v>-63200000</v>
      </c>
      <c r="D3" s="23">
        <v>-744900000</v>
      </c>
      <c r="E3" s="23">
        <v>922700000</v>
      </c>
      <c r="F3" s="23">
        <v>769900000</v>
      </c>
      <c r="G3" s="23">
        <v>573700000</v>
      </c>
      <c r="H3" s="23">
        <v>716900000</v>
      </c>
      <c r="I3" s="23">
        <v>1289700000</v>
      </c>
      <c r="J3" s="23">
        <v>361600000</v>
      </c>
      <c r="K3" s="23">
        <v>260600000</v>
      </c>
      <c r="L3" s="23">
        <v>544400000</v>
      </c>
      <c r="M3" s="23">
        <v>-47700000</v>
      </c>
      <c r="N3" s="23">
        <v>125100000</v>
      </c>
      <c r="O3" s="23">
        <v>-13900000</v>
      </c>
      <c r="P3" s="23">
        <v>204600000</v>
      </c>
      <c r="Q3" s="23">
        <v>180100000</v>
      </c>
      <c r="R3" s="23">
        <v>273600000</v>
      </c>
      <c r="S3" s="23">
        <v>223800000</v>
      </c>
    </row>
    <row r="4" spans="1:19" x14ac:dyDescent="0.35">
      <c r="A4" t="s">
        <v>203</v>
      </c>
      <c r="B4" s="23">
        <v>-546200000</v>
      </c>
      <c r="C4" s="23">
        <v>-540800000</v>
      </c>
      <c r="D4" s="23">
        <v>-870300000</v>
      </c>
      <c r="E4" s="23">
        <v>530100000</v>
      </c>
      <c r="F4" s="23">
        <v>617000000</v>
      </c>
      <c r="G4" s="23">
        <v>354900000</v>
      </c>
      <c r="H4" s="23">
        <v>469700000</v>
      </c>
      <c r="I4" s="23">
        <v>788700000</v>
      </c>
      <c r="J4" s="23">
        <v>358800000</v>
      </c>
      <c r="K4" s="23">
        <v>-621400000</v>
      </c>
      <c r="L4" s="23">
        <v>34800000</v>
      </c>
      <c r="M4" s="23">
        <v>192400000</v>
      </c>
      <c r="N4" s="23">
        <v>218900000</v>
      </c>
      <c r="O4" s="23">
        <v>191700000</v>
      </c>
      <c r="P4" s="23">
        <v>265400000</v>
      </c>
      <c r="Q4" s="23">
        <v>296900000</v>
      </c>
      <c r="R4" s="23">
        <v>16800000</v>
      </c>
      <c r="S4" s="23">
        <v>-90300000</v>
      </c>
    </row>
    <row r="5" spans="1:19" x14ac:dyDescent="0.35">
      <c r="A5" t="s">
        <v>204</v>
      </c>
      <c r="B5" s="23">
        <v>18700000</v>
      </c>
      <c r="C5" s="23">
        <v>-106700000</v>
      </c>
      <c r="D5" s="23">
        <v>100500000</v>
      </c>
      <c r="E5" s="23">
        <v>-10100000</v>
      </c>
      <c r="F5" s="23">
        <v>-41500000</v>
      </c>
      <c r="G5" s="23">
        <v>-44000000</v>
      </c>
      <c r="H5" s="23">
        <v>20000000</v>
      </c>
      <c r="I5" s="23">
        <v>-2300000</v>
      </c>
      <c r="J5" s="23">
        <v>309900000</v>
      </c>
      <c r="K5" s="23">
        <v>-37600000</v>
      </c>
      <c r="L5" s="23">
        <v>4000000</v>
      </c>
      <c r="M5" s="23">
        <v>-12000000</v>
      </c>
      <c r="N5" s="23">
        <v>-5800000</v>
      </c>
      <c r="O5" s="23">
        <v>-3900000</v>
      </c>
      <c r="P5" s="23">
        <v>-27300000</v>
      </c>
      <c r="Q5" s="23">
        <v>-1100000</v>
      </c>
      <c r="R5" s="23">
        <v>900000</v>
      </c>
    </row>
    <row r="6" spans="1:19" x14ac:dyDescent="0.35">
      <c r="A6" t="s">
        <v>311</v>
      </c>
      <c r="H6">
        <v>0</v>
      </c>
      <c r="I6">
        <v>0</v>
      </c>
      <c r="J6" s="23">
        <v>311100000</v>
      </c>
    </row>
    <row r="7" spans="1:19" x14ac:dyDescent="0.35">
      <c r="A7" t="s">
        <v>312</v>
      </c>
      <c r="B7" s="23">
        <v>-18900000</v>
      </c>
      <c r="C7" s="23">
        <v>-4400000</v>
      </c>
      <c r="D7" s="23">
        <v>25000000</v>
      </c>
      <c r="E7" s="23">
        <v>1600000</v>
      </c>
      <c r="F7" s="23">
        <v>-300000</v>
      </c>
      <c r="G7" s="23">
        <v>-8100000</v>
      </c>
      <c r="H7" s="23">
        <v>17400000</v>
      </c>
      <c r="I7" s="23">
        <v>8600000</v>
      </c>
      <c r="J7" s="23">
        <v>10500000</v>
      </c>
      <c r="K7" s="23">
        <v>-2600000</v>
      </c>
      <c r="L7" s="23">
        <v>-5600000</v>
      </c>
      <c r="M7" s="23">
        <v>1000000</v>
      </c>
      <c r="N7" s="23">
        <v>4800000</v>
      </c>
      <c r="O7" s="23">
        <v>-4500000</v>
      </c>
      <c r="P7" s="23">
        <v>700000</v>
      </c>
    </row>
    <row r="8" spans="1:19" x14ac:dyDescent="0.35">
      <c r="A8" t="s">
        <v>259</v>
      </c>
      <c r="B8" s="23">
        <v>-4800000</v>
      </c>
      <c r="C8" s="23">
        <v>-100000</v>
      </c>
      <c r="D8" s="23">
        <v>216500000</v>
      </c>
      <c r="E8" s="23">
        <v>8100000</v>
      </c>
      <c r="F8" s="23">
        <v>-7200000</v>
      </c>
      <c r="G8" s="23">
        <v>-900000</v>
      </c>
      <c r="I8" s="23">
        <v>1600000</v>
      </c>
      <c r="J8" s="23">
        <v>-900000</v>
      </c>
      <c r="K8" s="23">
        <v>-2600000</v>
      </c>
      <c r="L8" s="23">
        <v>3700000</v>
      </c>
    </row>
    <row r="9" spans="1:19" x14ac:dyDescent="0.35">
      <c r="A9" t="s">
        <v>313</v>
      </c>
      <c r="B9" s="23">
        <v>1600000</v>
      </c>
      <c r="C9" s="23">
        <v>2800000</v>
      </c>
      <c r="D9" s="23">
        <v>4600000</v>
      </c>
      <c r="E9" s="23">
        <v>200000</v>
      </c>
      <c r="F9" s="23">
        <v>-600000</v>
      </c>
      <c r="G9" s="23">
        <v>-300000</v>
      </c>
      <c r="H9" s="23">
        <v>-1300000</v>
      </c>
      <c r="I9" s="23">
        <v>-1200000</v>
      </c>
      <c r="J9" s="23">
        <v>-500000</v>
      </c>
      <c r="K9" s="23">
        <v>-500000</v>
      </c>
      <c r="L9" s="23">
        <v>700000</v>
      </c>
      <c r="M9" s="23">
        <v>1000000</v>
      </c>
      <c r="N9" s="23">
        <v>700000</v>
      </c>
      <c r="O9" s="23">
        <v>200000</v>
      </c>
    </row>
    <row r="10" spans="1:19" x14ac:dyDescent="0.35">
      <c r="A10" t="s">
        <v>314</v>
      </c>
      <c r="B10" s="23">
        <v>37100000</v>
      </c>
      <c r="C10" s="23">
        <v>-109100000</v>
      </c>
      <c r="D10" s="23">
        <v>44500000</v>
      </c>
      <c r="E10" s="23">
        <v>-20000000</v>
      </c>
      <c r="F10" s="23">
        <v>-33400000</v>
      </c>
      <c r="G10" s="23">
        <v>-34700000</v>
      </c>
      <c r="H10" s="23">
        <v>3500000</v>
      </c>
      <c r="I10" s="23">
        <v>-26000000</v>
      </c>
      <c r="J10" s="23">
        <v>-24000000</v>
      </c>
      <c r="K10" s="23">
        <v>-32000000</v>
      </c>
      <c r="L10" s="23">
        <v>-8900000</v>
      </c>
      <c r="M10" s="23">
        <v>-9600000</v>
      </c>
      <c r="N10" s="23">
        <v>-8900000</v>
      </c>
      <c r="O10" s="23">
        <v>2200000</v>
      </c>
      <c r="P10" s="23">
        <v>-28000000</v>
      </c>
    </row>
    <row r="11" spans="1:19" x14ac:dyDescent="0.35">
      <c r="A11" t="s">
        <v>205</v>
      </c>
      <c r="B11" s="23">
        <v>337100000</v>
      </c>
      <c r="C11" s="23">
        <v>327600000</v>
      </c>
      <c r="D11" s="23">
        <v>277600000</v>
      </c>
      <c r="E11" s="23">
        <v>251700000</v>
      </c>
      <c r="F11" s="23">
        <v>231000000</v>
      </c>
      <c r="G11" s="23">
        <v>214300000</v>
      </c>
      <c r="H11" s="23">
        <v>208800000</v>
      </c>
      <c r="I11" s="23">
        <v>181100000</v>
      </c>
      <c r="J11" s="23">
        <v>199300000</v>
      </c>
      <c r="K11" s="23">
        <v>168000000</v>
      </c>
      <c r="L11" s="23">
        <v>170800000</v>
      </c>
      <c r="M11" s="23">
        <v>139700000</v>
      </c>
      <c r="N11" s="23">
        <v>128000000</v>
      </c>
      <c r="O11" s="23">
        <v>133800000</v>
      </c>
      <c r="P11" s="23">
        <v>131800000</v>
      </c>
      <c r="Q11" s="23">
        <v>105000000</v>
      </c>
      <c r="R11" s="23">
        <v>64800000</v>
      </c>
      <c r="S11" s="23">
        <v>31900000</v>
      </c>
    </row>
    <row r="12" spans="1:19" x14ac:dyDescent="0.35">
      <c r="A12" t="s">
        <v>206</v>
      </c>
      <c r="B12" s="23">
        <v>337100000</v>
      </c>
      <c r="C12" s="23">
        <v>327600000</v>
      </c>
      <c r="D12" s="23">
        <v>277600000</v>
      </c>
      <c r="E12" s="23">
        <v>251700000</v>
      </c>
      <c r="F12" s="23">
        <v>231000000</v>
      </c>
      <c r="G12" s="23">
        <v>214300000</v>
      </c>
      <c r="H12" s="23">
        <v>208800000</v>
      </c>
      <c r="I12" s="23">
        <v>181100000</v>
      </c>
      <c r="J12" s="23">
        <v>199300000</v>
      </c>
      <c r="K12" s="23">
        <v>168000000</v>
      </c>
      <c r="L12" s="23">
        <v>170800000</v>
      </c>
      <c r="M12" s="23">
        <v>139700000</v>
      </c>
      <c r="N12" s="23">
        <v>128000000</v>
      </c>
      <c r="O12" s="23">
        <v>133800000</v>
      </c>
      <c r="P12" s="23">
        <v>131800000</v>
      </c>
      <c r="Q12" s="23">
        <v>105000000</v>
      </c>
      <c r="R12" s="23">
        <v>64800000</v>
      </c>
      <c r="S12" s="23">
        <v>31900000</v>
      </c>
    </row>
    <row r="13" spans="1:19" x14ac:dyDescent="0.35">
      <c r="A13" t="s">
        <v>207</v>
      </c>
      <c r="E13" s="23">
        <v>251600000</v>
      </c>
      <c r="F13" s="23">
        <v>230600000</v>
      </c>
      <c r="G13" s="23">
        <v>214100000</v>
      </c>
      <c r="H13" s="23">
        <v>208600000</v>
      </c>
      <c r="I13" s="23">
        <v>180500000</v>
      </c>
      <c r="J13" s="23">
        <v>170200000</v>
      </c>
      <c r="K13" s="23">
        <v>158200000</v>
      </c>
      <c r="L13" s="23">
        <v>151100000</v>
      </c>
      <c r="M13" s="23">
        <v>129200000</v>
      </c>
      <c r="N13" s="23">
        <v>115300000</v>
      </c>
      <c r="O13" s="23">
        <v>123000000</v>
      </c>
      <c r="P13" s="23">
        <v>122400000</v>
      </c>
      <c r="Q13" s="23">
        <v>97400000</v>
      </c>
      <c r="R13" s="23">
        <v>52800000</v>
      </c>
      <c r="S13" s="23">
        <v>28600000</v>
      </c>
    </row>
    <row r="14" spans="1:19" x14ac:dyDescent="0.35">
      <c r="A14" t="s">
        <v>208</v>
      </c>
      <c r="E14" s="23">
        <v>100000</v>
      </c>
      <c r="F14" s="23">
        <v>400000</v>
      </c>
      <c r="G14" s="23">
        <v>200000</v>
      </c>
      <c r="H14" s="23">
        <v>200000</v>
      </c>
      <c r="I14" s="23">
        <v>600000</v>
      </c>
      <c r="J14" s="23">
        <v>29100000</v>
      </c>
      <c r="K14" s="23">
        <v>9800000</v>
      </c>
      <c r="L14" s="23">
        <v>19700000</v>
      </c>
      <c r="M14" s="23">
        <v>10500000</v>
      </c>
      <c r="N14" s="23">
        <v>12700000</v>
      </c>
      <c r="O14" s="23">
        <v>10800000</v>
      </c>
      <c r="P14" s="23">
        <v>9400000</v>
      </c>
      <c r="Q14" s="23">
        <v>7600000</v>
      </c>
      <c r="R14" s="23">
        <v>12000000</v>
      </c>
      <c r="S14" s="23">
        <v>3300000</v>
      </c>
    </row>
    <row r="15" spans="1:19" x14ac:dyDescent="0.35">
      <c r="A15" t="s">
        <v>209</v>
      </c>
      <c r="E15" s="23">
        <v>100000</v>
      </c>
      <c r="F15" s="23">
        <v>400000</v>
      </c>
      <c r="G15" s="23">
        <v>200000</v>
      </c>
      <c r="H15" s="23">
        <v>200000</v>
      </c>
      <c r="I15" s="23">
        <v>600000</v>
      </c>
      <c r="J15" s="23">
        <v>29100000</v>
      </c>
      <c r="K15" s="23">
        <v>9800000</v>
      </c>
      <c r="L15" s="23">
        <v>19700000</v>
      </c>
      <c r="M15" s="23">
        <v>10500000</v>
      </c>
      <c r="N15" s="23">
        <v>12700000</v>
      </c>
      <c r="O15" s="23">
        <v>10800000</v>
      </c>
      <c r="P15" s="23">
        <v>9400000</v>
      </c>
      <c r="Q15" s="23">
        <v>7600000</v>
      </c>
      <c r="R15" s="23">
        <v>12000000</v>
      </c>
      <c r="S15" s="23">
        <v>3300000</v>
      </c>
    </row>
    <row r="16" spans="1:19" x14ac:dyDescent="0.35">
      <c r="A16" t="s">
        <v>210</v>
      </c>
      <c r="B16" s="23">
        <v>8500000</v>
      </c>
      <c r="C16" s="23">
        <v>-4500000</v>
      </c>
      <c r="D16" s="23">
        <v>95500000</v>
      </c>
      <c r="E16" s="23">
        <v>86100000</v>
      </c>
      <c r="F16" s="23">
        <v>-38000000</v>
      </c>
      <c r="G16" s="23">
        <v>52400000</v>
      </c>
      <c r="H16" s="23">
        <v>900000</v>
      </c>
      <c r="I16" s="23">
        <v>-162200000</v>
      </c>
      <c r="J16" s="23">
        <v>-9600000</v>
      </c>
      <c r="K16" s="23">
        <v>200300000</v>
      </c>
      <c r="L16" s="23">
        <v>-116500000</v>
      </c>
      <c r="M16" s="23">
        <v>21600000</v>
      </c>
      <c r="N16" s="23">
        <v>48600000</v>
      </c>
      <c r="O16" s="23">
        <v>28700000</v>
      </c>
      <c r="P16" s="23">
        <v>-2800000</v>
      </c>
      <c r="Q16" s="23">
        <v>9100000</v>
      </c>
      <c r="R16" s="23">
        <v>-125100000</v>
      </c>
    </row>
    <row r="17" spans="1:19" x14ac:dyDescent="0.35">
      <c r="A17" t="s">
        <v>211</v>
      </c>
      <c r="B17" s="23">
        <v>8500000</v>
      </c>
      <c r="C17" s="23">
        <v>-4500000</v>
      </c>
      <c r="D17" s="23">
        <v>95500000</v>
      </c>
      <c r="E17" s="23">
        <v>86100000</v>
      </c>
      <c r="F17" s="23">
        <v>-38000000</v>
      </c>
      <c r="G17" s="23">
        <v>52400000</v>
      </c>
      <c r="H17" s="23">
        <v>900000</v>
      </c>
      <c r="I17" s="23">
        <v>-162200000</v>
      </c>
      <c r="J17" s="23">
        <v>-9600000</v>
      </c>
      <c r="K17" s="23">
        <v>200300000</v>
      </c>
      <c r="L17" s="23">
        <v>-116500000</v>
      </c>
      <c r="M17" s="23">
        <v>21600000</v>
      </c>
      <c r="N17" s="23">
        <v>48600000</v>
      </c>
      <c r="O17" s="23">
        <v>28700000</v>
      </c>
      <c r="P17" s="23">
        <v>-2800000</v>
      </c>
      <c r="Q17" s="23">
        <v>9100000</v>
      </c>
      <c r="R17" s="23">
        <v>-125100000</v>
      </c>
    </row>
    <row r="18" spans="1:19" x14ac:dyDescent="0.35">
      <c r="A18" t="s">
        <v>260</v>
      </c>
      <c r="M18" s="23">
        <v>5600000</v>
      </c>
      <c r="N18" s="23">
        <v>8000000</v>
      </c>
      <c r="O18" s="23">
        <v>200000</v>
      </c>
    </row>
    <row r="19" spans="1:19" x14ac:dyDescent="0.35">
      <c r="A19" t="s">
        <v>315</v>
      </c>
      <c r="E19" s="23">
        <v>4900000</v>
      </c>
      <c r="F19" s="23">
        <v>1800000</v>
      </c>
      <c r="G19" s="23">
        <v>9500000</v>
      </c>
      <c r="K19">
        <v>0</v>
      </c>
      <c r="L19">
        <v>0</v>
      </c>
    </row>
    <row r="20" spans="1:19" x14ac:dyDescent="0.35">
      <c r="A20" t="s">
        <v>212</v>
      </c>
      <c r="B20" s="23">
        <v>-89700000</v>
      </c>
      <c r="C20" s="23">
        <v>-10400000</v>
      </c>
      <c r="D20" s="23">
        <v>216500000</v>
      </c>
      <c r="E20" s="23">
        <v>40700000</v>
      </c>
      <c r="F20" s="23">
        <v>-170900000</v>
      </c>
      <c r="K20" s="23">
        <v>-2500000</v>
      </c>
      <c r="M20" s="23">
        <v>-6100000</v>
      </c>
    </row>
    <row r="21" spans="1:19" x14ac:dyDescent="0.35">
      <c r="A21" t="s">
        <v>213</v>
      </c>
      <c r="B21" s="23">
        <v>36600000</v>
      </c>
      <c r="C21" s="23">
        <v>25800000</v>
      </c>
      <c r="D21" s="23">
        <v>24200000</v>
      </c>
      <c r="E21" s="23">
        <v>36100000</v>
      </c>
      <c r="F21" s="23">
        <v>27400000</v>
      </c>
      <c r="G21" s="23">
        <v>22100000</v>
      </c>
      <c r="H21" s="23">
        <v>42500000</v>
      </c>
      <c r="I21" s="23">
        <v>26000000</v>
      </c>
      <c r="J21" s="23">
        <v>16400000</v>
      </c>
      <c r="K21" s="23">
        <v>19600000</v>
      </c>
      <c r="L21" s="23">
        <v>15300000</v>
      </c>
      <c r="M21" s="23">
        <v>11200000</v>
      </c>
      <c r="N21" s="23">
        <v>28800000</v>
      </c>
      <c r="O21" s="23">
        <v>10100000</v>
      </c>
      <c r="P21" s="23">
        <v>15700000</v>
      </c>
    </row>
    <row r="22" spans="1:19" x14ac:dyDescent="0.35">
      <c r="A22" t="s">
        <v>316</v>
      </c>
      <c r="F22">
        <v>0</v>
      </c>
      <c r="H22" s="23">
        <v>100000</v>
      </c>
      <c r="I22" s="23">
        <v>-10700000</v>
      </c>
      <c r="J22" s="23">
        <v>-2600000</v>
      </c>
      <c r="K22" s="23">
        <v>-600000</v>
      </c>
      <c r="L22" s="23">
        <v>-1200000</v>
      </c>
      <c r="M22" s="23">
        <v>-1300000</v>
      </c>
      <c r="N22" s="23">
        <v>-5000000</v>
      </c>
      <c r="O22">
        <v>0</v>
      </c>
      <c r="P22">
        <v>0</v>
      </c>
    </row>
    <row r="23" spans="1:19" x14ac:dyDescent="0.35">
      <c r="A23" t="s">
        <v>214</v>
      </c>
      <c r="B23" s="23">
        <v>17800000</v>
      </c>
      <c r="C23" s="23">
        <v>-154800000</v>
      </c>
      <c r="D23" s="23">
        <v>18900000</v>
      </c>
      <c r="E23" s="23">
        <v>-34000000</v>
      </c>
      <c r="F23" s="23">
        <v>-41300000</v>
      </c>
      <c r="G23" s="23">
        <v>-59400000</v>
      </c>
      <c r="H23" s="23">
        <v>35300000</v>
      </c>
      <c r="I23" s="23">
        <v>44300000</v>
      </c>
      <c r="J23" s="23">
        <v>63200000</v>
      </c>
      <c r="K23" s="23">
        <v>-67300000</v>
      </c>
      <c r="L23" s="23">
        <v>18300000</v>
      </c>
      <c r="M23" s="23">
        <v>1400000</v>
      </c>
      <c r="N23" s="23">
        <v>-9700000</v>
      </c>
      <c r="O23" s="23">
        <v>-6500000</v>
      </c>
      <c r="P23" s="23">
        <v>-15500000</v>
      </c>
      <c r="Q23" s="23">
        <v>-42700000</v>
      </c>
      <c r="R23" s="23">
        <v>132300000</v>
      </c>
      <c r="S23" s="23">
        <v>25000000</v>
      </c>
    </row>
    <row r="24" spans="1:19" x14ac:dyDescent="0.35">
      <c r="A24" t="s">
        <v>215</v>
      </c>
      <c r="B24" s="23">
        <v>-177400000</v>
      </c>
      <c r="C24" s="23">
        <v>400600000</v>
      </c>
      <c r="D24" s="23">
        <v>-607800000</v>
      </c>
      <c r="E24" s="23">
        <v>17200000</v>
      </c>
      <c r="F24" s="23">
        <v>184400000</v>
      </c>
      <c r="G24" s="23">
        <v>23900000</v>
      </c>
      <c r="H24" s="23">
        <v>-60400000</v>
      </c>
      <c r="I24" s="23">
        <v>424800000</v>
      </c>
      <c r="J24" s="23">
        <v>-573800000</v>
      </c>
      <c r="K24" s="23">
        <v>599600000</v>
      </c>
      <c r="L24" s="23">
        <v>418900000</v>
      </c>
      <c r="M24" s="23">
        <v>-394600000</v>
      </c>
      <c r="N24" s="23">
        <v>-278700000</v>
      </c>
      <c r="O24" s="23">
        <v>-368000000</v>
      </c>
      <c r="P24" s="23">
        <v>-162700000</v>
      </c>
      <c r="Q24" s="23">
        <v>-187100000</v>
      </c>
      <c r="R24" s="23">
        <v>183900000</v>
      </c>
      <c r="S24" s="23">
        <v>257200000</v>
      </c>
    </row>
    <row r="25" spans="1:19" x14ac:dyDescent="0.35">
      <c r="A25" t="s">
        <v>216</v>
      </c>
      <c r="B25" s="23">
        <v>-103300000</v>
      </c>
      <c r="C25" s="23">
        <v>-19400000</v>
      </c>
      <c r="D25" s="23">
        <v>336500000</v>
      </c>
      <c r="E25" s="23">
        <v>7600000</v>
      </c>
      <c r="F25" s="23">
        <v>-56400000</v>
      </c>
      <c r="G25" s="23">
        <v>-48500000</v>
      </c>
      <c r="H25" s="23">
        <v>-139100000</v>
      </c>
      <c r="I25" s="23">
        <v>62200000</v>
      </c>
      <c r="J25" s="23">
        <v>-64700000</v>
      </c>
      <c r="K25" s="23">
        <v>-128500000</v>
      </c>
      <c r="L25" s="23">
        <v>-151100000</v>
      </c>
      <c r="M25" s="23">
        <v>-66300000</v>
      </c>
      <c r="N25" s="23">
        <v>-41600000</v>
      </c>
      <c r="O25" s="23">
        <v>-8200000</v>
      </c>
      <c r="P25" s="23">
        <v>15300000</v>
      </c>
      <c r="Q25" s="23">
        <v>20500000</v>
      </c>
      <c r="R25" s="23">
        <v>-41900000</v>
      </c>
      <c r="S25" s="23">
        <v>-88400000</v>
      </c>
    </row>
    <row r="26" spans="1:19" x14ac:dyDescent="0.35">
      <c r="A26" t="s">
        <v>217</v>
      </c>
      <c r="B26" s="23">
        <v>-39400000</v>
      </c>
      <c r="C26" s="23">
        <v>51500000</v>
      </c>
      <c r="D26" s="23">
        <v>168300000</v>
      </c>
      <c r="E26" s="23">
        <v>12800000</v>
      </c>
      <c r="F26" s="23">
        <v>-47900000</v>
      </c>
      <c r="G26" s="23">
        <v>-48500000</v>
      </c>
      <c r="H26" s="23">
        <v>-139100000</v>
      </c>
      <c r="I26" s="23">
        <v>62200000</v>
      </c>
      <c r="J26" s="23">
        <v>-64700000</v>
      </c>
      <c r="K26" s="23">
        <v>-128500000</v>
      </c>
      <c r="L26" s="23">
        <v>-151100000</v>
      </c>
      <c r="M26" s="23">
        <v>-66300000</v>
      </c>
      <c r="N26" s="23">
        <v>-41600000</v>
      </c>
      <c r="O26" s="23">
        <v>-8200000</v>
      </c>
      <c r="P26" s="23">
        <v>15300000</v>
      </c>
    </row>
    <row r="27" spans="1:19" x14ac:dyDescent="0.35">
      <c r="A27" t="s">
        <v>317</v>
      </c>
      <c r="B27" s="23">
        <v>-118200000</v>
      </c>
      <c r="C27" s="23">
        <v>30900000</v>
      </c>
      <c r="D27" s="23">
        <v>-39500000</v>
      </c>
      <c r="E27" s="23">
        <v>-95400000</v>
      </c>
      <c r="F27" s="23">
        <v>-61300000</v>
      </c>
      <c r="G27" s="23">
        <v>319600000</v>
      </c>
      <c r="H27" s="23">
        <v>207800000</v>
      </c>
      <c r="I27" s="23">
        <v>-44200000</v>
      </c>
      <c r="J27" s="23">
        <v>-332200000</v>
      </c>
      <c r="K27" s="23">
        <v>666000000</v>
      </c>
      <c r="L27" s="23">
        <v>228300000</v>
      </c>
      <c r="M27" s="23">
        <v>-121600000</v>
      </c>
      <c r="N27" s="23">
        <v>-300300000</v>
      </c>
      <c r="O27" s="23">
        <v>-320700000</v>
      </c>
      <c r="P27" s="23">
        <v>-570000000</v>
      </c>
      <c r="Q27" s="23">
        <v>-458900000</v>
      </c>
      <c r="R27" s="23">
        <v>-318600000</v>
      </c>
      <c r="S27" s="23">
        <v>-31400000</v>
      </c>
    </row>
    <row r="28" spans="1:19" x14ac:dyDescent="0.35">
      <c r="A28" t="s">
        <v>218</v>
      </c>
      <c r="B28" s="23">
        <v>-133200000</v>
      </c>
      <c r="C28" s="23">
        <v>2700000</v>
      </c>
      <c r="D28" s="23">
        <v>-21000000</v>
      </c>
      <c r="E28" s="23">
        <v>120800000</v>
      </c>
      <c r="F28" s="23">
        <v>-98300000</v>
      </c>
      <c r="G28" s="23">
        <v>-209600000</v>
      </c>
      <c r="H28" s="23">
        <v>-144400000</v>
      </c>
      <c r="I28" s="23">
        <v>-113300000</v>
      </c>
      <c r="J28" s="23">
        <v>-52900000</v>
      </c>
      <c r="K28" s="23">
        <v>-41900000</v>
      </c>
      <c r="L28" s="23">
        <v>239600000</v>
      </c>
    </row>
    <row r="29" spans="1:19" x14ac:dyDescent="0.35">
      <c r="A29" t="s">
        <v>219</v>
      </c>
      <c r="B29" s="23">
        <v>220700000</v>
      </c>
      <c r="C29" s="23">
        <v>160200000</v>
      </c>
      <c r="D29" s="23">
        <v>-592700000</v>
      </c>
      <c r="E29" s="23">
        <v>34600000</v>
      </c>
      <c r="F29" s="23">
        <v>244500000</v>
      </c>
      <c r="G29" s="23">
        <v>160300000</v>
      </c>
      <c r="H29" s="23">
        <v>-34300000</v>
      </c>
      <c r="I29" s="23">
        <v>-89100000</v>
      </c>
      <c r="J29" s="23">
        <v>51700000</v>
      </c>
      <c r="K29" s="23">
        <v>104200000</v>
      </c>
      <c r="L29" s="23">
        <v>114500000</v>
      </c>
      <c r="M29" s="23">
        <v>100200000</v>
      </c>
      <c r="N29" s="23">
        <v>26800000</v>
      </c>
      <c r="O29" s="23">
        <v>125700000</v>
      </c>
      <c r="P29" s="23">
        <v>-30600000</v>
      </c>
      <c r="Q29" s="23">
        <v>24900000</v>
      </c>
      <c r="R29" s="23">
        <v>149400000</v>
      </c>
      <c r="S29" s="23">
        <v>163400000</v>
      </c>
    </row>
    <row r="30" spans="1:19" x14ac:dyDescent="0.35">
      <c r="A30" t="s">
        <v>220</v>
      </c>
      <c r="K30" s="23">
        <v>104200000</v>
      </c>
      <c r="O30" s="23">
        <v>82000000</v>
      </c>
      <c r="P30" s="23">
        <v>-30600000</v>
      </c>
    </row>
    <row r="31" spans="1:19" x14ac:dyDescent="0.35">
      <c r="A31" t="s">
        <v>318</v>
      </c>
      <c r="K31" s="23">
        <v>-82200000</v>
      </c>
      <c r="O31" s="23">
        <v>-43700000</v>
      </c>
      <c r="P31" s="23">
        <v>7000000</v>
      </c>
    </row>
    <row r="32" spans="1:19" x14ac:dyDescent="0.35">
      <c r="A32" t="s">
        <v>319</v>
      </c>
      <c r="O32" s="23">
        <v>-43700000</v>
      </c>
      <c r="P32" s="23">
        <v>7000000</v>
      </c>
    </row>
    <row r="33" spans="1:19" x14ac:dyDescent="0.35">
      <c r="A33" t="s">
        <v>221</v>
      </c>
      <c r="K33" s="23">
        <v>104200000</v>
      </c>
    </row>
    <row r="34" spans="1:19" x14ac:dyDescent="0.35">
      <c r="A34" t="s">
        <v>222</v>
      </c>
      <c r="P34" s="23">
        <v>4000000</v>
      </c>
      <c r="Q34" s="23">
        <v>6600000</v>
      </c>
      <c r="R34" s="23">
        <v>-10500000</v>
      </c>
      <c r="S34" s="23">
        <v>1300000</v>
      </c>
    </row>
    <row r="35" spans="1:19" x14ac:dyDescent="0.35">
      <c r="A35" t="s">
        <v>223</v>
      </c>
      <c r="C35" s="23">
        <v>6200000</v>
      </c>
      <c r="D35" s="23">
        <v>-28200000</v>
      </c>
      <c r="E35" s="23">
        <v>16000000</v>
      </c>
      <c r="F35" s="23">
        <v>-40900000</v>
      </c>
      <c r="G35" s="23">
        <v>7600000</v>
      </c>
      <c r="H35" s="23">
        <v>40500000</v>
      </c>
      <c r="I35" s="23">
        <v>-50000000</v>
      </c>
      <c r="J35" s="23">
        <v>73800000</v>
      </c>
      <c r="K35" s="23">
        <v>10000000</v>
      </c>
      <c r="L35" s="23">
        <v>4700000</v>
      </c>
      <c r="N35" s="23">
        <v>-140300000</v>
      </c>
      <c r="O35" s="23">
        <v>-52500000</v>
      </c>
      <c r="P35" s="23">
        <v>341400000</v>
      </c>
      <c r="Q35" s="23">
        <v>169300000</v>
      </c>
      <c r="R35" s="23">
        <v>405500000</v>
      </c>
    </row>
    <row r="36" spans="1:19" x14ac:dyDescent="0.35">
      <c r="A36" t="s">
        <v>224</v>
      </c>
      <c r="B36" s="23">
        <v>-43400000</v>
      </c>
      <c r="C36" s="23">
        <v>226200000</v>
      </c>
      <c r="D36" s="23">
        <v>-291100000</v>
      </c>
      <c r="E36" s="23">
        <v>-50400000</v>
      </c>
      <c r="F36" s="23">
        <v>155900000</v>
      </c>
      <c r="G36" s="23">
        <v>-197900000</v>
      </c>
      <c r="H36" s="23">
        <v>49600000</v>
      </c>
      <c r="I36" s="23">
        <v>609200000</v>
      </c>
      <c r="J36" s="23">
        <v>-175700000</v>
      </c>
      <c r="K36" s="23">
        <v>-200000</v>
      </c>
      <c r="L36" s="23">
        <v>-12400000</v>
      </c>
      <c r="M36" s="23">
        <v>-306900000</v>
      </c>
      <c r="N36" s="23">
        <v>176700000</v>
      </c>
      <c r="O36" s="23">
        <v>-112300000</v>
      </c>
      <c r="P36" s="23">
        <v>418600000</v>
      </c>
      <c r="Q36" s="23">
        <v>50500000</v>
      </c>
      <c r="S36" s="23">
        <v>212300000</v>
      </c>
    </row>
    <row r="37" spans="1:19" x14ac:dyDescent="0.35">
      <c r="A37" t="s">
        <v>225</v>
      </c>
      <c r="B37" s="23">
        <v>-155500000</v>
      </c>
      <c r="C37" s="23">
        <v>-163800000</v>
      </c>
      <c r="D37" s="23">
        <v>-502000000</v>
      </c>
      <c r="E37" s="23">
        <v>-239900000</v>
      </c>
      <c r="F37" s="23">
        <v>-267800000</v>
      </c>
      <c r="G37" s="23">
        <v>-272800000</v>
      </c>
      <c r="H37" s="23">
        <v>-253400000</v>
      </c>
      <c r="I37" s="23">
        <v>-357400000</v>
      </c>
      <c r="J37" s="23">
        <v>-239600000</v>
      </c>
      <c r="K37" s="23">
        <v>-268200000</v>
      </c>
      <c r="L37" s="23">
        <v>-248800000</v>
      </c>
      <c r="M37" s="23">
        <v>-249200000</v>
      </c>
      <c r="N37" s="23">
        <v>-288400000</v>
      </c>
      <c r="O37" s="23">
        <v>-112400000</v>
      </c>
      <c r="P37" s="23">
        <v>-119800000</v>
      </c>
      <c r="Q37" s="23">
        <v>-239100000</v>
      </c>
      <c r="R37" s="23">
        <v>-473600000</v>
      </c>
      <c r="S37" s="23">
        <v>-1030300000</v>
      </c>
    </row>
    <row r="38" spans="1:19" x14ac:dyDescent="0.35">
      <c r="A38" t="s">
        <v>226</v>
      </c>
      <c r="B38" s="23">
        <v>-155500000</v>
      </c>
      <c r="C38" s="23">
        <v>-163800000</v>
      </c>
      <c r="D38" s="23">
        <v>-502000000</v>
      </c>
      <c r="E38" s="23">
        <v>-239900000</v>
      </c>
      <c r="F38" s="23">
        <v>-267800000</v>
      </c>
      <c r="G38" s="23">
        <v>-272800000</v>
      </c>
      <c r="H38" s="23">
        <v>-253400000</v>
      </c>
      <c r="I38" s="23">
        <v>-357400000</v>
      </c>
      <c r="J38" s="23">
        <v>-239600000</v>
      </c>
      <c r="K38" s="23">
        <v>-268200000</v>
      </c>
      <c r="L38" s="23">
        <v>-248800000</v>
      </c>
      <c r="M38" s="23">
        <v>-249200000</v>
      </c>
      <c r="N38" s="23">
        <v>-288400000</v>
      </c>
      <c r="O38" s="23">
        <v>-112400000</v>
      </c>
      <c r="P38" s="23">
        <v>-119800000</v>
      </c>
      <c r="Q38" s="23">
        <v>-239100000</v>
      </c>
      <c r="R38" s="23">
        <v>-473600000</v>
      </c>
      <c r="S38" s="23">
        <v>-1030300000</v>
      </c>
    </row>
    <row r="39" spans="1:19" x14ac:dyDescent="0.35">
      <c r="A39" t="s">
        <v>227</v>
      </c>
      <c r="B39" s="23">
        <v>-121600000</v>
      </c>
      <c r="C39" s="23">
        <v>-150600000</v>
      </c>
      <c r="D39" s="23">
        <v>-118900000</v>
      </c>
      <c r="E39" s="23">
        <v>-232200000</v>
      </c>
      <c r="F39" s="23">
        <v>-271200000</v>
      </c>
      <c r="G39" s="23">
        <v>-273100000</v>
      </c>
      <c r="H39" s="23">
        <v>-254000000</v>
      </c>
      <c r="I39" s="23">
        <v>-360100000</v>
      </c>
      <c r="J39" s="23">
        <v>-220200000</v>
      </c>
      <c r="K39" s="23">
        <v>-272600000</v>
      </c>
      <c r="L39" s="23">
        <v>-249000000</v>
      </c>
      <c r="M39" s="23">
        <v>-249700000</v>
      </c>
      <c r="N39" s="23">
        <v>-288100000</v>
      </c>
      <c r="O39" s="23">
        <v>-228200000</v>
      </c>
      <c r="P39" s="23">
        <v>-235800000</v>
      </c>
      <c r="Q39" s="23">
        <v>-287900000</v>
      </c>
      <c r="R39" s="23">
        <v>-342900000</v>
      </c>
      <c r="S39" s="23">
        <v>-144600000</v>
      </c>
    </row>
    <row r="40" spans="1:19" x14ac:dyDescent="0.35">
      <c r="A40" t="s">
        <v>228</v>
      </c>
      <c r="B40" s="23">
        <v>-121600000</v>
      </c>
      <c r="C40" s="23">
        <v>-150600000</v>
      </c>
      <c r="D40" s="23">
        <v>-118900000</v>
      </c>
      <c r="E40" s="23">
        <v>-232200000</v>
      </c>
      <c r="F40" s="23">
        <v>-271200000</v>
      </c>
      <c r="G40" s="23">
        <v>-273100000</v>
      </c>
      <c r="H40" s="23">
        <v>-254000000</v>
      </c>
      <c r="I40" s="23">
        <v>-360100000</v>
      </c>
      <c r="J40" s="23">
        <v>-220200000</v>
      </c>
      <c r="K40" s="23">
        <v>-272600000</v>
      </c>
      <c r="L40" s="23">
        <v>-249000000</v>
      </c>
      <c r="M40" s="23">
        <v>-249700000</v>
      </c>
      <c r="N40" s="23">
        <v>-288100000</v>
      </c>
      <c r="O40" s="23">
        <v>-228200000</v>
      </c>
      <c r="P40" s="23">
        <v>-235800000</v>
      </c>
      <c r="Q40" s="23">
        <v>-288200000</v>
      </c>
      <c r="R40" s="23">
        <v>-343200000</v>
      </c>
      <c r="S40" s="23">
        <v>-144600000</v>
      </c>
    </row>
    <row r="41" spans="1:19" x14ac:dyDescent="0.35">
      <c r="A41" t="s">
        <v>229</v>
      </c>
      <c r="K41" s="23">
        <v>700000</v>
      </c>
      <c r="N41" s="23">
        <v>500000</v>
      </c>
      <c r="Q41" s="23">
        <v>300000</v>
      </c>
      <c r="R41" s="23">
        <v>300000</v>
      </c>
    </row>
    <row r="42" spans="1:19" x14ac:dyDescent="0.35">
      <c r="A42" t="s">
        <v>320</v>
      </c>
      <c r="B42" s="23">
        <v>-31300000</v>
      </c>
      <c r="C42" s="23">
        <v>-21100000</v>
      </c>
      <c r="D42" s="23">
        <v>-388500000</v>
      </c>
      <c r="E42" s="23">
        <v>-7900000</v>
      </c>
      <c r="P42">
        <v>0</v>
      </c>
      <c r="R42" s="23">
        <v>-145400000</v>
      </c>
      <c r="S42" s="23">
        <v>-885700000</v>
      </c>
    </row>
    <row r="43" spans="1:19" x14ac:dyDescent="0.35">
      <c r="A43" t="s">
        <v>321</v>
      </c>
      <c r="B43" s="23">
        <v>-31300000</v>
      </c>
      <c r="C43" s="23">
        <v>-21100000</v>
      </c>
      <c r="D43" s="23">
        <v>-388500000</v>
      </c>
      <c r="E43" s="23">
        <v>-7900000</v>
      </c>
      <c r="P43">
        <v>0</v>
      </c>
    </row>
    <row r="44" spans="1:19" x14ac:dyDescent="0.35">
      <c r="A44" t="s">
        <v>230</v>
      </c>
      <c r="M44">
        <v>0</v>
      </c>
      <c r="N44">
        <v>0</v>
      </c>
      <c r="O44" s="23">
        <v>115400000</v>
      </c>
      <c r="P44" s="23">
        <v>-3600000</v>
      </c>
    </row>
    <row r="45" spans="1:19" x14ac:dyDescent="0.35">
      <c r="A45" t="s">
        <v>231</v>
      </c>
      <c r="P45" s="23">
        <v>-3600000</v>
      </c>
    </row>
    <row r="46" spans="1:19" x14ac:dyDescent="0.35">
      <c r="A46" t="s">
        <v>232</v>
      </c>
      <c r="M46">
        <v>0</v>
      </c>
      <c r="N46">
        <v>0</v>
      </c>
      <c r="O46" s="23">
        <v>115400000</v>
      </c>
      <c r="P46" s="23">
        <v>116100000</v>
      </c>
    </row>
    <row r="47" spans="1:19" x14ac:dyDescent="0.35">
      <c r="A47" t="s">
        <v>233</v>
      </c>
      <c r="B47" s="23">
        <v>-2600000</v>
      </c>
      <c r="C47" s="23">
        <v>7900000</v>
      </c>
      <c r="D47" s="23">
        <v>5400000</v>
      </c>
      <c r="E47" s="23">
        <v>200000</v>
      </c>
      <c r="F47" s="23">
        <v>3400000</v>
      </c>
      <c r="G47" s="23">
        <v>300000</v>
      </c>
      <c r="H47" s="23">
        <v>600000</v>
      </c>
      <c r="I47" s="23">
        <v>2700000</v>
      </c>
      <c r="J47" s="23">
        <v>-19400000</v>
      </c>
      <c r="K47" s="23">
        <v>4400000</v>
      </c>
      <c r="L47" s="23">
        <v>200000</v>
      </c>
      <c r="M47" s="23">
        <v>500000</v>
      </c>
      <c r="N47" s="23">
        <v>-300000</v>
      </c>
      <c r="O47" s="23">
        <v>400000</v>
      </c>
      <c r="P47" s="23">
        <v>119600000</v>
      </c>
      <c r="Q47" s="23">
        <v>48800000</v>
      </c>
      <c r="R47" s="23">
        <v>14700000</v>
      </c>
      <c r="S47">
        <v>0</v>
      </c>
    </row>
    <row r="48" spans="1:19" x14ac:dyDescent="0.35">
      <c r="A48" t="s">
        <v>234</v>
      </c>
      <c r="B48" s="23">
        <v>-261000000</v>
      </c>
      <c r="C48" s="23">
        <v>-163500000</v>
      </c>
      <c r="D48" s="23">
        <v>769500000</v>
      </c>
      <c r="E48" s="23">
        <v>884400000</v>
      </c>
      <c r="F48" s="23">
        <v>-153500000</v>
      </c>
      <c r="G48" s="23">
        <v>-580900000</v>
      </c>
      <c r="H48" s="23">
        <v>-718700000</v>
      </c>
      <c r="I48" s="23">
        <v>-351100000</v>
      </c>
      <c r="J48" s="23">
        <v>-164200000</v>
      </c>
      <c r="K48" s="23">
        <v>-13900000</v>
      </c>
      <c r="L48" s="23">
        <v>-34600000</v>
      </c>
      <c r="M48" s="23">
        <v>-6300000</v>
      </c>
      <c r="N48" s="23">
        <v>277400000</v>
      </c>
      <c r="O48" s="23">
        <v>276100000</v>
      </c>
      <c r="P48" s="23">
        <v>3500000</v>
      </c>
      <c r="Q48" s="23">
        <v>8300000</v>
      </c>
      <c r="R48" s="23">
        <v>140900000</v>
      </c>
      <c r="S48" s="23">
        <v>1047800000</v>
      </c>
    </row>
    <row r="49" spans="1:19" x14ac:dyDescent="0.35">
      <c r="A49" t="s">
        <v>235</v>
      </c>
      <c r="B49" s="23">
        <v>-261000000</v>
      </c>
      <c r="C49" s="23">
        <v>-163500000</v>
      </c>
      <c r="D49" s="23">
        <v>769500000</v>
      </c>
      <c r="E49" s="23">
        <v>884400000</v>
      </c>
      <c r="F49" s="23">
        <v>-153500000</v>
      </c>
      <c r="G49" s="23">
        <v>-580900000</v>
      </c>
      <c r="H49" s="23">
        <v>-718700000</v>
      </c>
      <c r="I49" s="23">
        <v>-351100000</v>
      </c>
      <c r="J49" s="23">
        <v>-164200000</v>
      </c>
      <c r="K49" s="23">
        <v>-13900000</v>
      </c>
      <c r="L49" s="23">
        <v>-34600000</v>
      </c>
      <c r="M49" s="23">
        <v>-6300000</v>
      </c>
      <c r="N49" s="23">
        <v>277400000</v>
      </c>
      <c r="O49" s="23">
        <v>276100000</v>
      </c>
      <c r="P49" s="23">
        <v>3500000</v>
      </c>
      <c r="Q49" s="23">
        <v>8300000</v>
      </c>
      <c r="R49" s="23">
        <v>140900000</v>
      </c>
      <c r="S49" s="23">
        <v>1047800000</v>
      </c>
    </row>
    <row r="50" spans="1:19" x14ac:dyDescent="0.35">
      <c r="A50" t="s">
        <v>236</v>
      </c>
      <c r="B50" s="23">
        <v>67200000</v>
      </c>
      <c r="C50" s="23">
        <v>-143600000</v>
      </c>
      <c r="D50" s="23">
        <v>828700000</v>
      </c>
      <c r="E50" s="23">
        <v>1020000000</v>
      </c>
      <c r="F50" s="23">
        <v>737000000</v>
      </c>
      <c r="G50" s="23">
        <v>-27800000</v>
      </c>
      <c r="H50" s="23">
        <v>-36600000</v>
      </c>
      <c r="I50" s="23">
        <v>-36400000</v>
      </c>
      <c r="J50" s="23">
        <v>-16800000</v>
      </c>
      <c r="K50" s="23">
        <v>-10400000</v>
      </c>
      <c r="L50" s="23">
        <v>-23400000</v>
      </c>
      <c r="M50" s="23">
        <v>-8000000</v>
      </c>
      <c r="N50" s="23">
        <v>272400000</v>
      </c>
      <c r="O50" s="23">
        <v>-18000000</v>
      </c>
      <c r="P50" s="23">
        <v>-5600000</v>
      </c>
      <c r="Q50" s="23">
        <v>-24700000</v>
      </c>
      <c r="R50" s="23">
        <v>-124000000</v>
      </c>
      <c r="S50" s="23">
        <v>695000000</v>
      </c>
    </row>
    <row r="51" spans="1:19" x14ac:dyDescent="0.35">
      <c r="A51" t="s">
        <v>237</v>
      </c>
      <c r="B51" s="23">
        <v>67200000</v>
      </c>
      <c r="C51" s="23">
        <v>-143600000</v>
      </c>
      <c r="D51" s="23">
        <v>828700000</v>
      </c>
      <c r="E51" s="23">
        <v>1020000000</v>
      </c>
      <c r="F51" s="23">
        <v>737000000</v>
      </c>
      <c r="G51" s="23">
        <v>-27800000</v>
      </c>
      <c r="H51" s="23">
        <v>-36600000</v>
      </c>
      <c r="I51" s="23">
        <v>-36400000</v>
      </c>
      <c r="J51" s="23">
        <v>-16800000</v>
      </c>
      <c r="K51" s="23">
        <v>-10400000</v>
      </c>
      <c r="L51" s="23">
        <v>-23400000</v>
      </c>
      <c r="M51" s="23">
        <v>-38000000</v>
      </c>
      <c r="N51" s="23">
        <v>-27600000</v>
      </c>
      <c r="O51" s="23">
        <v>-18000000</v>
      </c>
      <c r="P51" s="23">
        <v>-5600000</v>
      </c>
    </row>
    <row r="52" spans="1:19" x14ac:dyDescent="0.35">
      <c r="A52" t="s">
        <v>238</v>
      </c>
      <c r="B52" s="23">
        <v>900000000</v>
      </c>
      <c r="C52" s="23">
        <v>600000000</v>
      </c>
      <c r="D52" s="23">
        <v>2100000000</v>
      </c>
      <c r="E52" s="23">
        <v>1150000000</v>
      </c>
      <c r="F52" s="23">
        <v>1300000000</v>
      </c>
      <c r="H52" s="23">
        <v>299800000</v>
      </c>
      <c r="I52" s="23">
        <v>535000000</v>
      </c>
      <c r="J52" s="23">
        <v>300000000</v>
      </c>
      <c r="K52">
        <v>0</v>
      </c>
      <c r="L52" s="23">
        <v>717600000</v>
      </c>
      <c r="M52">
        <v>0</v>
      </c>
      <c r="N52" s="23">
        <v>150000000</v>
      </c>
      <c r="O52" s="23">
        <v>306900000</v>
      </c>
      <c r="P52" s="23">
        <v>185300000</v>
      </c>
    </row>
    <row r="53" spans="1:19" x14ac:dyDescent="0.35">
      <c r="A53" t="s">
        <v>239</v>
      </c>
      <c r="B53" s="23">
        <v>-832800000</v>
      </c>
      <c r="C53" s="23">
        <v>-743600000</v>
      </c>
      <c r="D53" s="23">
        <v>-1271300000</v>
      </c>
      <c r="E53" s="23">
        <v>-130000000</v>
      </c>
      <c r="F53" s="23">
        <v>-563000000</v>
      </c>
      <c r="G53" s="23">
        <v>-27800000</v>
      </c>
      <c r="H53" s="23">
        <v>-336400000</v>
      </c>
      <c r="I53" s="23">
        <v>-571400000</v>
      </c>
      <c r="J53" s="23">
        <v>-316800000</v>
      </c>
      <c r="K53" s="23">
        <v>-10400000</v>
      </c>
      <c r="L53" s="23">
        <v>-741000000</v>
      </c>
      <c r="M53" s="23">
        <v>-38000000</v>
      </c>
      <c r="N53" s="23">
        <v>-177600000</v>
      </c>
      <c r="O53" s="23">
        <v>-324900000</v>
      </c>
      <c r="P53" s="23">
        <v>-190900000</v>
      </c>
    </row>
    <row r="54" spans="1:19" x14ac:dyDescent="0.35">
      <c r="A54" t="s">
        <v>322</v>
      </c>
      <c r="B54">
        <v>0</v>
      </c>
      <c r="C54">
        <v>0</v>
      </c>
      <c r="K54">
        <v>0</v>
      </c>
      <c r="M54" s="23">
        <v>30000000</v>
      </c>
      <c r="N54" s="23">
        <v>300000000</v>
      </c>
      <c r="O54" s="23">
        <v>294100000</v>
      </c>
      <c r="P54" s="23">
        <v>15900000</v>
      </c>
    </row>
    <row r="55" spans="1:19" x14ac:dyDescent="0.35">
      <c r="A55" t="s">
        <v>323</v>
      </c>
      <c r="K55">
        <v>0</v>
      </c>
      <c r="M55" s="23">
        <v>30000000</v>
      </c>
      <c r="N55" s="23">
        <v>300000000</v>
      </c>
      <c r="O55" s="23">
        <v>294100000</v>
      </c>
      <c r="P55" s="23">
        <v>15900000</v>
      </c>
    </row>
    <row r="56" spans="1:19" x14ac:dyDescent="0.35">
      <c r="A56" t="s">
        <v>324</v>
      </c>
      <c r="B56">
        <v>0</v>
      </c>
      <c r="C56">
        <v>0</v>
      </c>
      <c r="K56">
        <v>0</v>
      </c>
    </row>
    <row r="57" spans="1:19" x14ac:dyDescent="0.35">
      <c r="A57" t="s">
        <v>240</v>
      </c>
      <c r="C57">
        <v>0</v>
      </c>
      <c r="D57" s="23">
        <v>100000</v>
      </c>
      <c r="E57" s="23">
        <v>-75800000</v>
      </c>
      <c r="F57" s="23">
        <v>-805800000</v>
      </c>
      <c r="G57" s="23">
        <v>-496300000</v>
      </c>
      <c r="H57" s="23">
        <v>-649600000</v>
      </c>
      <c r="I57" s="23">
        <v>-300000000</v>
      </c>
      <c r="J57" s="23">
        <v>-129200000</v>
      </c>
      <c r="R57" s="23">
        <v>250400000</v>
      </c>
    </row>
    <row r="58" spans="1:19" x14ac:dyDescent="0.35">
      <c r="A58" t="s">
        <v>241</v>
      </c>
      <c r="D58" s="23">
        <v>100000</v>
      </c>
      <c r="P58">
        <v>0</v>
      </c>
      <c r="R58" s="23">
        <v>250400000</v>
      </c>
    </row>
    <row r="59" spans="1:19" x14ac:dyDescent="0.35">
      <c r="A59" t="s">
        <v>242</v>
      </c>
      <c r="C59">
        <v>0</v>
      </c>
      <c r="E59" s="23">
        <v>-75800000</v>
      </c>
      <c r="F59" s="23">
        <v>-805800000</v>
      </c>
      <c r="G59" s="23">
        <v>-496300000</v>
      </c>
      <c r="H59" s="23">
        <v>-649600000</v>
      </c>
      <c r="I59" s="23">
        <v>-300000000</v>
      </c>
      <c r="J59" s="23">
        <v>-129200000</v>
      </c>
      <c r="O59">
        <v>0</v>
      </c>
      <c r="P59">
        <v>0</v>
      </c>
    </row>
    <row r="60" spans="1:19" x14ac:dyDescent="0.35">
      <c r="A60" t="s">
        <v>325</v>
      </c>
      <c r="B60" s="23">
        <v>-4200000</v>
      </c>
      <c r="C60" s="23">
        <v>-4300000</v>
      </c>
      <c r="D60" s="23">
        <v>-15400000</v>
      </c>
      <c r="E60" s="23">
        <v>-50400000</v>
      </c>
      <c r="F60" s="23">
        <v>-48000000</v>
      </c>
      <c r="G60" s="23">
        <v>-47100000</v>
      </c>
    </row>
    <row r="61" spans="1:19" x14ac:dyDescent="0.35">
      <c r="A61" t="s">
        <v>326</v>
      </c>
      <c r="B61" s="23">
        <v>-4200000</v>
      </c>
      <c r="C61" s="23">
        <v>-4300000</v>
      </c>
      <c r="D61" s="23">
        <v>-15400000</v>
      </c>
      <c r="E61" s="23">
        <v>-50400000</v>
      </c>
      <c r="F61" s="23">
        <v>-48000000</v>
      </c>
      <c r="G61" s="23">
        <v>-47100000</v>
      </c>
    </row>
    <row r="62" spans="1:19" x14ac:dyDescent="0.35">
      <c r="A62" t="s">
        <v>261</v>
      </c>
      <c r="B62" s="23">
        <v>3900000</v>
      </c>
      <c r="C62" s="23">
        <v>3000000</v>
      </c>
      <c r="D62" s="23">
        <v>2600000</v>
      </c>
      <c r="E62" s="23">
        <v>2600000</v>
      </c>
      <c r="F62" s="23">
        <v>2100000</v>
      </c>
    </row>
    <row r="63" spans="1:19" x14ac:dyDescent="0.35">
      <c r="A63" t="s">
        <v>243</v>
      </c>
      <c r="B63" s="23">
        <v>-327900000</v>
      </c>
      <c r="C63" s="23">
        <v>-18600000</v>
      </c>
      <c r="D63" s="23">
        <v>-46500000</v>
      </c>
      <c r="E63" s="23">
        <v>-12000000</v>
      </c>
      <c r="F63" s="23">
        <v>-38800000</v>
      </c>
      <c r="G63" s="23">
        <v>-9700000</v>
      </c>
      <c r="H63" s="23">
        <v>-32500000</v>
      </c>
      <c r="I63" s="23">
        <v>-14700000</v>
      </c>
      <c r="J63" s="23">
        <v>-18200000</v>
      </c>
      <c r="K63" s="23">
        <v>-3500000</v>
      </c>
      <c r="L63" s="23">
        <v>-11200000</v>
      </c>
      <c r="M63" s="23">
        <v>1700000</v>
      </c>
      <c r="N63" s="23">
        <v>5000000</v>
      </c>
      <c r="O63" s="23">
        <v>294100000</v>
      </c>
      <c r="P63" s="23">
        <v>9100000</v>
      </c>
      <c r="Q63" s="23">
        <v>33000000</v>
      </c>
      <c r="R63" s="23">
        <v>14500000</v>
      </c>
      <c r="S63" s="23">
        <v>352800000</v>
      </c>
    </row>
    <row r="64" spans="1:19" x14ac:dyDescent="0.35">
      <c r="A64" t="s">
        <v>244</v>
      </c>
      <c r="B64" s="23">
        <v>678400000</v>
      </c>
      <c r="C64" s="23">
        <v>1498400000</v>
      </c>
      <c r="D64" s="23">
        <v>1893100000</v>
      </c>
      <c r="E64" s="23">
        <v>2367200000</v>
      </c>
      <c r="F64" s="23">
        <v>794100000</v>
      </c>
      <c r="G64" s="23">
        <v>423300000</v>
      </c>
      <c r="H64" s="23">
        <v>697700000</v>
      </c>
      <c r="I64" s="23">
        <v>957300000</v>
      </c>
      <c r="J64" s="23">
        <v>377900000</v>
      </c>
      <c r="K64" s="23">
        <v>420700000</v>
      </c>
      <c r="L64" s="23">
        <v>440700000</v>
      </c>
      <c r="M64" s="23">
        <v>177800000</v>
      </c>
      <c r="N64" s="23">
        <v>481600000</v>
      </c>
      <c r="O64" s="23">
        <v>369000000</v>
      </c>
      <c r="P64" s="23">
        <v>216500000</v>
      </c>
      <c r="Q64" s="23">
        <v>133400000</v>
      </c>
      <c r="R64" s="23">
        <v>184300000</v>
      </c>
      <c r="S64" s="23">
        <v>241300000</v>
      </c>
    </row>
    <row r="65" spans="1:19" x14ac:dyDescent="0.35">
      <c r="A65" t="s">
        <v>245</v>
      </c>
      <c r="B65" s="23">
        <v>-811100000</v>
      </c>
      <c r="C65" s="23">
        <v>-390500000</v>
      </c>
      <c r="D65" s="23">
        <v>-477400000</v>
      </c>
      <c r="E65" s="23">
        <v>1567200000</v>
      </c>
      <c r="F65" s="23">
        <v>348600000</v>
      </c>
      <c r="G65" s="23">
        <v>-280000000</v>
      </c>
      <c r="H65" s="23">
        <v>-255200000</v>
      </c>
      <c r="I65" s="23">
        <v>581200000</v>
      </c>
      <c r="J65" s="23">
        <v>-42200000</v>
      </c>
      <c r="K65" s="23">
        <v>-21500000</v>
      </c>
      <c r="L65" s="23">
        <v>261000000</v>
      </c>
      <c r="M65" s="23">
        <v>-303200000</v>
      </c>
      <c r="N65" s="23">
        <v>114100000</v>
      </c>
      <c r="O65" s="23">
        <v>149800000</v>
      </c>
      <c r="P65" s="23">
        <v>88300000</v>
      </c>
      <c r="Q65" s="23">
        <v>-50700000</v>
      </c>
      <c r="R65" s="23">
        <v>-59100000</v>
      </c>
      <c r="S65" s="23">
        <v>241300000</v>
      </c>
    </row>
    <row r="66" spans="1:19" x14ac:dyDescent="0.35">
      <c r="A66" t="s">
        <v>327</v>
      </c>
      <c r="B66" s="23">
        <v>-8900000</v>
      </c>
      <c r="C66" s="23">
        <v>-4200000</v>
      </c>
      <c r="D66" s="23">
        <v>3300000</v>
      </c>
      <c r="E66" s="23">
        <v>5900000</v>
      </c>
      <c r="F66">
        <v>0</v>
      </c>
      <c r="G66" s="23">
        <v>5600000</v>
      </c>
      <c r="H66" s="23">
        <v>-4400000</v>
      </c>
      <c r="I66" s="23">
        <v>-1800000</v>
      </c>
      <c r="J66" s="23">
        <v>-600000</v>
      </c>
      <c r="K66" s="23">
        <v>1500000</v>
      </c>
      <c r="L66" s="23">
        <v>1900000</v>
      </c>
      <c r="M66" s="23">
        <v>-600000</v>
      </c>
      <c r="N66" s="23">
        <v>-1500000</v>
      </c>
      <c r="O66" s="23">
        <v>2700000</v>
      </c>
      <c r="P66" s="23">
        <v>-5200000</v>
      </c>
      <c r="Q66" s="23">
        <v>-200000</v>
      </c>
      <c r="R66" s="23">
        <v>2100000</v>
      </c>
    </row>
    <row r="67" spans="1:19" x14ac:dyDescent="0.35">
      <c r="A67" t="s">
        <v>246</v>
      </c>
      <c r="B67" s="23">
        <v>1498400000</v>
      </c>
      <c r="C67" s="23">
        <v>1893100000</v>
      </c>
      <c r="D67" s="23">
        <v>2367200000</v>
      </c>
      <c r="E67" s="23">
        <v>794100000</v>
      </c>
      <c r="F67" s="23">
        <v>445500000</v>
      </c>
      <c r="G67" s="23">
        <v>697700000</v>
      </c>
      <c r="H67" s="23">
        <v>957300000</v>
      </c>
      <c r="I67" s="23">
        <v>377900000</v>
      </c>
      <c r="J67" s="23">
        <v>420700000</v>
      </c>
      <c r="K67" s="23">
        <v>440700000</v>
      </c>
      <c r="L67" s="23">
        <v>177800000</v>
      </c>
      <c r="M67" s="23">
        <v>481600000</v>
      </c>
      <c r="N67" s="23">
        <v>369000000</v>
      </c>
      <c r="O67" s="23">
        <v>216500000</v>
      </c>
      <c r="P67" s="23">
        <v>133400000</v>
      </c>
      <c r="Q67" s="23">
        <v>184300000</v>
      </c>
      <c r="R67" s="23">
        <v>241300000</v>
      </c>
      <c r="S67">
        <v>0</v>
      </c>
    </row>
    <row r="68" spans="1:19" x14ac:dyDescent="0.35">
      <c r="A68" t="s">
        <v>247</v>
      </c>
      <c r="E68" s="23">
        <v>105000000</v>
      </c>
      <c r="F68" s="23">
        <v>202300000</v>
      </c>
      <c r="G68" s="23">
        <v>101900000</v>
      </c>
      <c r="H68" s="23">
        <v>191400000</v>
      </c>
      <c r="J68" s="23">
        <v>91100000</v>
      </c>
      <c r="K68" s="23">
        <v>69400000</v>
      </c>
      <c r="L68" s="23">
        <v>96700000</v>
      </c>
      <c r="M68" s="23">
        <v>5600000</v>
      </c>
      <c r="N68" s="23">
        <v>34900000</v>
      </c>
      <c r="O68" s="23">
        <v>95700000</v>
      </c>
      <c r="P68" s="23">
        <v>115400000</v>
      </c>
    </row>
    <row r="69" spans="1:19" x14ac:dyDescent="0.35">
      <c r="A69" t="s">
        <v>248</v>
      </c>
      <c r="B69" s="23">
        <v>222500000</v>
      </c>
      <c r="C69" s="23">
        <v>198400000</v>
      </c>
      <c r="D69" s="23">
        <v>146600000</v>
      </c>
      <c r="E69" s="23">
        <v>93200000</v>
      </c>
      <c r="F69" s="23">
        <v>70400000</v>
      </c>
      <c r="G69" s="23">
        <v>43600000</v>
      </c>
      <c r="H69" s="23">
        <v>45200000</v>
      </c>
      <c r="I69" s="23">
        <v>51500000</v>
      </c>
      <c r="J69" s="23">
        <v>69200000</v>
      </c>
      <c r="K69" s="23">
        <v>68000000</v>
      </c>
      <c r="L69" s="23">
        <v>69700000</v>
      </c>
      <c r="M69" s="23">
        <v>83700000</v>
      </c>
      <c r="N69" s="23">
        <v>60700000</v>
      </c>
      <c r="O69" s="23">
        <v>35600000</v>
      </c>
      <c r="P69" s="23">
        <v>35500000</v>
      </c>
    </row>
    <row r="70" spans="1:19" x14ac:dyDescent="0.35">
      <c r="A70" t="s">
        <v>249</v>
      </c>
      <c r="B70" s="23">
        <v>-121600000</v>
      </c>
      <c r="C70" s="23">
        <v>-150600000</v>
      </c>
      <c r="D70" s="23">
        <v>-118900000</v>
      </c>
      <c r="E70" s="23">
        <v>-232200000</v>
      </c>
      <c r="F70" s="23">
        <v>-271200000</v>
      </c>
      <c r="G70" s="23">
        <v>-273100000</v>
      </c>
      <c r="H70" s="23">
        <v>-254000000</v>
      </c>
      <c r="I70" s="23">
        <v>-360100000</v>
      </c>
      <c r="J70" s="23">
        <v>-220200000</v>
      </c>
      <c r="K70" s="23">
        <v>-272600000</v>
      </c>
      <c r="L70" s="23">
        <v>-249000000</v>
      </c>
      <c r="M70" s="23">
        <v>-249700000</v>
      </c>
      <c r="N70" s="23">
        <v>-288100000</v>
      </c>
      <c r="O70" s="23">
        <v>-228200000</v>
      </c>
      <c r="P70" s="23">
        <v>-235800000</v>
      </c>
      <c r="Q70" s="23">
        <v>-288200000</v>
      </c>
      <c r="R70" s="23">
        <v>-343200000</v>
      </c>
      <c r="S70" s="23">
        <v>-144600000</v>
      </c>
    </row>
    <row r="71" spans="1:19" x14ac:dyDescent="0.35">
      <c r="A71" t="s">
        <v>250</v>
      </c>
      <c r="D71" s="23">
        <v>100000</v>
      </c>
      <c r="P71">
        <v>0</v>
      </c>
      <c r="R71" s="23">
        <v>250400000</v>
      </c>
    </row>
    <row r="72" spans="1:19" x14ac:dyDescent="0.35">
      <c r="A72" t="s">
        <v>251</v>
      </c>
      <c r="B72" s="23">
        <v>900000000</v>
      </c>
      <c r="C72" s="23">
        <v>600000000</v>
      </c>
      <c r="D72" s="23">
        <v>2100000000</v>
      </c>
      <c r="E72" s="23">
        <v>1150000000</v>
      </c>
      <c r="F72" s="23">
        <v>1300000000</v>
      </c>
      <c r="H72" s="23">
        <v>299800000</v>
      </c>
      <c r="I72" s="23">
        <v>535000000</v>
      </c>
      <c r="J72" s="23">
        <v>300000000</v>
      </c>
      <c r="K72">
        <v>0</v>
      </c>
      <c r="L72" s="23">
        <v>717600000</v>
      </c>
      <c r="M72" s="23">
        <v>30000000</v>
      </c>
      <c r="N72" s="23">
        <v>450000000</v>
      </c>
      <c r="O72" s="23">
        <v>306900000</v>
      </c>
      <c r="P72" s="23">
        <v>185300000</v>
      </c>
    </row>
    <row r="73" spans="1:19" x14ac:dyDescent="0.35">
      <c r="A73" t="s">
        <v>252</v>
      </c>
      <c r="B73" s="23">
        <v>-832800000</v>
      </c>
      <c r="C73" s="23">
        <v>-743600000</v>
      </c>
      <c r="D73" s="23">
        <v>-1271300000</v>
      </c>
      <c r="E73" s="23">
        <v>-130000000</v>
      </c>
      <c r="F73" s="23">
        <v>-563000000</v>
      </c>
      <c r="G73" s="23">
        <v>-27800000</v>
      </c>
      <c r="H73" s="23">
        <v>-336400000</v>
      </c>
      <c r="I73" s="23">
        <v>-571400000</v>
      </c>
      <c r="J73" s="23">
        <v>-316800000</v>
      </c>
      <c r="K73" s="23">
        <v>-10400000</v>
      </c>
      <c r="L73" s="23">
        <v>-741000000</v>
      </c>
      <c r="M73" s="23">
        <v>-38000000</v>
      </c>
      <c r="N73" s="23">
        <v>-177600000</v>
      </c>
      <c r="O73" s="23">
        <v>-324900000</v>
      </c>
      <c r="P73" s="23">
        <v>-190900000</v>
      </c>
    </row>
    <row r="74" spans="1:19" x14ac:dyDescent="0.35">
      <c r="A74" t="s">
        <v>253</v>
      </c>
      <c r="C74">
        <v>0</v>
      </c>
      <c r="E74" s="23">
        <v>-75800000</v>
      </c>
      <c r="F74" s="23">
        <v>-805800000</v>
      </c>
      <c r="G74" s="23">
        <v>-496300000</v>
      </c>
      <c r="H74" s="23">
        <v>-649600000</v>
      </c>
      <c r="I74" s="23">
        <v>-300000000</v>
      </c>
      <c r="J74" s="23">
        <v>-129200000</v>
      </c>
      <c r="O74">
        <v>0</v>
      </c>
      <c r="P74">
        <v>0</v>
      </c>
    </row>
    <row r="75" spans="1:19" x14ac:dyDescent="0.35">
      <c r="A75" t="s">
        <v>254</v>
      </c>
      <c r="B75" s="23">
        <v>-516200000</v>
      </c>
      <c r="C75" s="23">
        <v>-213800000</v>
      </c>
      <c r="D75" s="23">
        <v>-863800000</v>
      </c>
      <c r="E75" s="23">
        <v>690500000</v>
      </c>
      <c r="F75" s="23">
        <v>498700000</v>
      </c>
      <c r="G75" s="23">
        <v>300600000</v>
      </c>
      <c r="H75" s="23">
        <v>462900000</v>
      </c>
      <c r="I75" s="23">
        <v>929600000</v>
      </c>
      <c r="J75" s="23">
        <v>141400000</v>
      </c>
      <c r="K75" s="23">
        <v>-12000000</v>
      </c>
      <c r="L75" s="23">
        <v>295400000</v>
      </c>
      <c r="M75" s="23">
        <v>-297400000</v>
      </c>
      <c r="N75" s="23">
        <v>-163000000</v>
      </c>
      <c r="O75" s="23">
        <v>-242100000</v>
      </c>
      <c r="P75" s="23">
        <v>-31200000</v>
      </c>
      <c r="Q75" s="23">
        <v>-108100000</v>
      </c>
      <c r="R75" s="23">
        <v>-69600000</v>
      </c>
      <c r="S75" s="23">
        <v>79200000</v>
      </c>
    </row>
    <row r="76" spans="1:19" x14ac:dyDescent="0.35">
      <c r="A76" t="s">
        <v>328</v>
      </c>
      <c r="K76" s="23">
        <v>5154900000</v>
      </c>
      <c r="R76" s="23">
        <v>2953600000</v>
      </c>
    </row>
    <row r="77" spans="1:19" x14ac:dyDescent="0.35">
      <c r="A77" t="s">
        <v>329</v>
      </c>
      <c r="K77" s="23">
        <v>806100000</v>
      </c>
      <c r="R77" s="23">
        <v>254100000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Model</vt:lpstr>
      <vt:lpstr>BALANCE SHEET YAHOO</vt:lpstr>
      <vt:lpstr>INCOME YAHOO</vt:lpstr>
      <vt:lpstr>CASH FLOW YAHOO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2021-12-02T02:53:11Z</dcterms:created>
  <dcterms:modified xsi:type="dcterms:W3CDTF">2023-04-19T19:57:10Z</dcterms:modified>
</cp:coreProperties>
</file>