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20250" windowHeight="12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'Sheet1'!$B$1:$J$29</definedName>
  </definedNames>
  <calcPr fullCalcOnLoad="1"/>
</workbook>
</file>

<file path=xl/sharedStrings.xml><?xml version="1.0" encoding="utf-8"?>
<sst xmlns="http://schemas.openxmlformats.org/spreadsheetml/2006/main" count="36" uniqueCount="28">
  <si>
    <t>Day</t>
  </si>
  <si>
    <t>Today</t>
  </si>
  <si>
    <t>Delivery</t>
  </si>
  <si>
    <t>Profit (loss) per ounce</t>
  </si>
  <si>
    <t>Futures
Price</t>
  </si>
  <si>
    <t>Daily Proceeds x 5,000 ounces / contract</t>
  </si>
  <si>
    <t>Contract=</t>
  </si>
  <si>
    <t>sum=</t>
  </si>
  <si>
    <t>Credit</t>
  </si>
  <si>
    <t>Debit</t>
  </si>
  <si>
    <t>FUTURES and FORWARDS</t>
  </si>
  <si>
    <t>Revenue from Oil Sales</t>
  </si>
  <si>
    <t>+ Profit form Futures</t>
  </si>
  <si>
    <t>Total Proceeds</t>
  </si>
  <si>
    <t>10% 
Balance *</t>
  </si>
  <si>
    <t>Future Price X 5,000 ounces x 10%</t>
  </si>
  <si>
    <t>ounces</t>
  </si>
  <si>
    <t>Example 3</t>
  </si>
  <si>
    <t>Example 2</t>
  </si>
  <si>
    <t>Notional</t>
  </si>
  <si>
    <t>Daily Mark-to-Market - Noivember 2017</t>
  </si>
  <si>
    <t>Monday</t>
  </si>
  <si>
    <t>Wednesday</t>
  </si>
  <si>
    <t>Thursday</t>
  </si>
  <si>
    <t>Friday</t>
  </si>
  <si>
    <t>Tuesday</t>
  </si>
  <si>
    <t>Oil Prices in Dec 2017</t>
  </si>
  <si>
    <t>Profit/(Loss)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</si>
</sst>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mmm\-yyyy"/>
  </numFmts>
  <fonts count="4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44" fontId="0" fillId="0" borderId="0" xfId="44" applyFont="1" applyAlignment="1">
      <alignment/>
    </xf>
    <xf numFmtId="165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right"/>
    </xf>
    <xf numFmtId="43" fontId="0" fillId="0" borderId="10" xfId="42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4" fontId="0" fillId="0" borderId="11" xfId="0" applyNumberFormat="1" applyBorder="1" applyAlignment="1">
      <alignment/>
    </xf>
    <xf numFmtId="44" fontId="0" fillId="0" borderId="11" xfId="44" applyFont="1" applyBorder="1" applyAlignment="1">
      <alignment/>
    </xf>
    <xf numFmtId="165" fontId="0" fillId="0" borderId="10" xfId="42" applyNumberFormat="1" applyFont="1" applyBorder="1" applyAlignment="1">
      <alignment/>
    </xf>
    <xf numFmtId="14" fontId="0" fillId="0" borderId="0" xfId="0" applyNumberFormat="1" applyAlignment="1" quotePrefix="1">
      <alignment horizontal="center"/>
    </xf>
    <xf numFmtId="43" fontId="0" fillId="0" borderId="0" xfId="42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33" borderId="10" xfId="0" applyFont="1" applyFill="1" applyBorder="1" applyAlignment="1">
      <alignment horizontal="left" wrapText="1"/>
    </xf>
    <xf numFmtId="14" fontId="0" fillId="0" borderId="0" xfId="0" applyNumberFormat="1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1" fillId="33" borderId="12" xfId="0" applyFont="1" applyFill="1" applyBorder="1" applyAlignment="1">
      <alignment horizontal="center"/>
    </xf>
    <xf numFmtId="44" fontId="41" fillId="0" borderId="0" xfId="44" applyFont="1" applyAlignment="1">
      <alignment/>
    </xf>
    <xf numFmtId="4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1" width="4.7109375" style="0" customWidth="1"/>
    <col min="2" max="2" width="10.140625" style="0" bestFit="1" customWidth="1"/>
    <col min="3" max="3" width="11.140625" style="20" customWidth="1"/>
    <col min="4" max="4" width="7.7109375" style="0" customWidth="1"/>
    <col min="6" max="6" width="9.8515625" style="0" customWidth="1"/>
    <col min="7" max="8" width="11.140625" style="0" customWidth="1"/>
    <col min="9" max="9" width="13.7109375" style="0" customWidth="1"/>
    <col min="10" max="10" width="13.28125" style="0" customWidth="1"/>
    <col min="11" max="11" width="12.140625" style="0" customWidth="1"/>
  </cols>
  <sheetData>
    <row r="1" spans="2:3" ht="20.25">
      <c r="B1" s="9" t="s">
        <v>10</v>
      </c>
      <c r="C1" s="16"/>
    </row>
    <row r="3" spans="2:3" ht="12.75">
      <c r="B3" s="8" t="s">
        <v>18</v>
      </c>
      <c r="C3" s="17"/>
    </row>
    <row r="5" spans="2:3" ht="12.75">
      <c r="B5" s="8" t="s">
        <v>20</v>
      </c>
      <c r="C5" s="17"/>
    </row>
    <row r="6" spans="1:15" ht="64.5" thickBot="1">
      <c r="A6" s="1"/>
      <c r="B6" s="7" t="s">
        <v>0</v>
      </c>
      <c r="C6" s="18"/>
      <c r="D6" s="7"/>
      <c r="E6" s="7" t="s">
        <v>4</v>
      </c>
      <c r="F6" s="7" t="s">
        <v>3</v>
      </c>
      <c r="G6" s="7" t="s">
        <v>5</v>
      </c>
      <c r="H6" s="7"/>
      <c r="I6" s="7" t="s">
        <v>19</v>
      </c>
      <c r="J6" s="7" t="s">
        <v>14</v>
      </c>
      <c r="K6" s="7" t="s">
        <v>27</v>
      </c>
      <c r="L6" s="1"/>
      <c r="M6" s="1"/>
      <c r="N6" s="1"/>
      <c r="O6" s="1"/>
    </row>
    <row r="7" spans="2:11" ht="13.5" thickTop="1">
      <c r="B7" s="14">
        <v>43047</v>
      </c>
      <c r="C7" s="19" t="s">
        <v>22</v>
      </c>
      <c r="D7" t="s">
        <v>1</v>
      </c>
      <c r="E7" s="23">
        <v>17.195</v>
      </c>
      <c r="F7" s="2"/>
      <c r="I7" s="2">
        <f>+E7*5000</f>
        <v>85975</v>
      </c>
      <c r="J7" s="15">
        <f>+E7*5000*0.1</f>
        <v>8597.5</v>
      </c>
      <c r="K7" s="15">
        <f>-J7</f>
        <v>-8597.5</v>
      </c>
    </row>
    <row r="8" spans="2:11" ht="12.75">
      <c r="B8" s="14">
        <f>+B7+1</f>
        <v>43048</v>
      </c>
      <c r="C8" s="19" t="s">
        <v>23</v>
      </c>
      <c r="E8" s="23">
        <f>+E7+1</f>
        <v>18.195</v>
      </c>
      <c r="F8" s="2">
        <f>+E8-E7</f>
        <v>1</v>
      </c>
      <c r="G8" s="4">
        <f aca="true" t="shared" si="0" ref="G8:G14">+F8*$G$17</f>
        <v>5000</v>
      </c>
      <c r="H8" t="s">
        <v>8</v>
      </c>
      <c r="J8" s="4">
        <f aca="true" t="shared" si="1" ref="J8:K14">+J7+G8</f>
        <v>13597.5</v>
      </c>
      <c r="K8" s="4"/>
    </row>
    <row r="9" spans="2:11" ht="12.75">
      <c r="B9" s="14">
        <f>+B8+1</f>
        <v>43049</v>
      </c>
      <c r="C9" s="19" t="s">
        <v>24</v>
      </c>
      <c r="E9" s="23">
        <f>+E8+0.25</f>
        <v>18.445</v>
      </c>
      <c r="F9" s="2">
        <f>+E9-E8</f>
        <v>0.25</v>
      </c>
      <c r="G9" s="4">
        <f t="shared" si="0"/>
        <v>1250</v>
      </c>
      <c r="H9" t="s">
        <v>8</v>
      </c>
      <c r="J9" s="4">
        <f t="shared" si="1"/>
        <v>14847.5</v>
      </c>
      <c r="K9" s="4"/>
    </row>
    <row r="10" spans="2:11" ht="12.75">
      <c r="B10" s="14">
        <f>+B9+3</f>
        <v>43052</v>
      </c>
      <c r="C10" s="19" t="s">
        <v>21</v>
      </c>
      <c r="E10" s="23">
        <f>+E9-0.3</f>
        <v>18.145</v>
      </c>
      <c r="F10" s="2">
        <f>+E10-E9</f>
        <v>-0.3000000000000007</v>
      </c>
      <c r="G10" s="4">
        <f t="shared" si="0"/>
        <v>-1500.0000000000036</v>
      </c>
      <c r="H10" t="s">
        <v>9</v>
      </c>
      <c r="J10" s="4">
        <f t="shared" si="1"/>
        <v>13347.499999999996</v>
      </c>
      <c r="K10" s="4"/>
    </row>
    <row r="11" spans="2:11" ht="12.75">
      <c r="B11" s="14">
        <f>+B10+1</f>
        <v>43053</v>
      </c>
      <c r="C11" s="19" t="s">
        <v>25</v>
      </c>
      <c r="E11" s="23">
        <f>+E10-0.5</f>
        <v>17.645</v>
      </c>
      <c r="F11" s="2">
        <f>+E11-E10</f>
        <v>-0.5</v>
      </c>
      <c r="G11" s="4">
        <f t="shared" si="0"/>
        <v>-2500</v>
      </c>
      <c r="H11" t="s">
        <v>9</v>
      </c>
      <c r="J11" s="4">
        <f t="shared" si="1"/>
        <v>10847.499999999996</v>
      </c>
      <c r="K11" s="4"/>
    </row>
    <row r="12" spans="2:11" ht="12.75">
      <c r="B12" s="14">
        <f>+B11+1</f>
        <v>43054</v>
      </c>
      <c r="C12" s="19" t="s">
        <v>22</v>
      </c>
      <c r="E12" s="23">
        <f>+E11-0.5</f>
        <v>17.145</v>
      </c>
      <c r="F12" s="2">
        <f>+E12-E11</f>
        <v>-0.5</v>
      </c>
      <c r="G12" s="4">
        <f t="shared" si="0"/>
        <v>-2500</v>
      </c>
      <c r="H12" t="s">
        <v>9</v>
      </c>
      <c r="J12" s="4">
        <f t="shared" si="1"/>
        <v>8347.499999999996</v>
      </c>
      <c r="K12" s="4"/>
    </row>
    <row r="13" spans="2:11" ht="12.75">
      <c r="B13" s="14">
        <f>+B12+1</f>
        <v>43055</v>
      </c>
      <c r="C13" s="19" t="s">
        <v>23</v>
      </c>
      <c r="E13" s="23">
        <f>+E12+0.5</f>
        <v>17.645</v>
      </c>
      <c r="F13" s="2">
        <f>+E13-E12</f>
        <v>0.5</v>
      </c>
      <c r="G13" s="4">
        <f t="shared" si="0"/>
        <v>2500</v>
      </c>
      <c r="H13" t="s">
        <v>9</v>
      </c>
      <c r="J13" s="4">
        <f t="shared" si="1"/>
        <v>10847.499999999996</v>
      </c>
      <c r="K13" s="4"/>
    </row>
    <row r="14" spans="2:11" ht="12.75">
      <c r="B14" s="14">
        <f>+B13+1</f>
        <v>43056</v>
      </c>
      <c r="C14" s="19" t="s">
        <v>24</v>
      </c>
      <c r="D14" t="s">
        <v>2</v>
      </c>
      <c r="E14" s="23">
        <f>+E13+0.5</f>
        <v>18.145</v>
      </c>
      <c r="F14" s="2">
        <f>+E14-E13</f>
        <v>0.5</v>
      </c>
      <c r="G14" s="4">
        <f t="shared" si="0"/>
        <v>2500</v>
      </c>
      <c r="H14" t="s">
        <v>9</v>
      </c>
      <c r="J14" s="4">
        <f t="shared" si="1"/>
        <v>13347.499999999996</v>
      </c>
      <c r="K14" s="4">
        <f>+J14</f>
        <v>13347.499999999996</v>
      </c>
    </row>
    <row r="15" spans="6:11" ht="13.5" thickBot="1">
      <c r="F15" s="5" t="s">
        <v>7</v>
      </c>
      <c r="G15" s="6">
        <f>SUM(G7:G14)</f>
        <v>4749.999999999996</v>
      </c>
      <c r="K15" s="24">
        <f>SUM(K7:K14)</f>
        <v>4749.999999999996</v>
      </c>
    </row>
    <row r="16" ht="13.5" thickTop="1"/>
    <row r="17" spans="6:8" ht="12.75">
      <c r="F17" t="s">
        <v>6</v>
      </c>
      <c r="G17" s="3">
        <v>5000</v>
      </c>
      <c r="H17" t="s">
        <v>16</v>
      </c>
    </row>
    <row r="19" spans="2:3" ht="12.75">
      <c r="B19" s="10" t="s">
        <v>15</v>
      </c>
      <c r="C19" s="21"/>
    </row>
    <row r="21" spans="2:3" ht="12.75">
      <c r="B21" s="8" t="s">
        <v>17</v>
      </c>
      <c r="C21" s="17"/>
    </row>
    <row r="22" spans="7:9" ht="12.75">
      <c r="G22" s="22" t="s">
        <v>26</v>
      </c>
      <c r="H22" s="22"/>
      <c r="I22" s="22"/>
    </row>
    <row r="23" spans="7:9" ht="13.5" thickBot="1">
      <c r="G23" s="11">
        <f>+H23-4</f>
        <v>53.35</v>
      </c>
      <c r="H23" s="12">
        <v>57.35</v>
      </c>
      <c r="I23" s="11">
        <f>+H23+4</f>
        <v>61.35</v>
      </c>
    </row>
    <row r="24" spans="2:9" ht="12.75">
      <c r="B24" t="s">
        <v>11</v>
      </c>
      <c r="F24" s="3">
        <v>100000</v>
      </c>
      <c r="G24" s="3">
        <f>+$F$24*G23</f>
        <v>5335000</v>
      </c>
      <c r="H24" s="3">
        <f>+$F$24*H23</f>
        <v>5735000</v>
      </c>
      <c r="I24" s="3">
        <f>+$F$24*I23</f>
        <v>6135000</v>
      </c>
    </row>
    <row r="25" spans="2:9" ht="12.75">
      <c r="B25" s="10" t="s">
        <v>12</v>
      </c>
      <c r="C25" s="21"/>
      <c r="F25" s="3">
        <v>100000</v>
      </c>
      <c r="G25" s="3">
        <f>+($H$23-G23)*$F$25</f>
        <v>400000</v>
      </c>
      <c r="H25" s="3">
        <f>+($H$23-H23)*$F$25</f>
        <v>0</v>
      </c>
      <c r="I25" s="3">
        <f>+($H$23-I23)*$F$25</f>
        <v>-400000</v>
      </c>
    </row>
    <row r="26" spans="2:9" ht="13.5" thickBot="1">
      <c r="B26" t="s">
        <v>13</v>
      </c>
      <c r="G26" s="13">
        <f>SUM(G24:G25)</f>
        <v>5735000</v>
      </c>
      <c r="H26" s="13">
        <f>SUM(H24:H25)</f>
        <v>5735000</v>
      </c>
      <c r="I26" s="13">
        <f>SUM(I24:I25)</f>
        <v>5735000</v>
      </c>
    </row>
    <row r="27" ht="13.5" thickTop="1">
      <c r="G27" s="3"/>
    </row>
    <row r="28" ht="12.75">
      <c r="G28" s="3"/>
    </row>
    <row r="29" ht="12.75">
      <c r="G29" s="3"/>
    </row>
  </sheetData>
  <sheetProtection/>
  <mergeCells count="1">
    <mergeCell ref="G22:I2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Christakis Droussiotis</cp:lastModifiedBy>
  <cp:lastPrinted>2013-01-29T21:19:53Z</cp:lastPrinted>
  <dcterms:created xsi:type="dcterms:W3CDTF">2011-05-17T19:02:44Z</dcterms:created>
  <dcterms:modified xsi:type="dcterms:W3CDTF">2017-12-04T13:47:14Z</dcterms:modified>
  <cp:category/>
  <cp:version/>
  <cp:contentType/>
  <cp:contentStatus/>
</cp:coreProperties>
</file>