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PROBLEMS\Worksheets and Templates\Templates for Students\Homework - Chapter 14\"/>
    </mc:Choice>
  </mc:AlternateContent>
  <xr:revisionPtr revIDLastSave="0" documentId="13_ncr:1_{3417AB88-F0FF-45E1-9D2F-C61CBC033494}" xr6:coauthVersionLast="47" xr6:coauthVersionMax="47" xr10:uidLastSave="{00000000-0000-0000-0000-000000000000}"/>
  <bookViews>
    <workbookView xWindow="-110" yWindow="-110" windowWidth="19420" windowHeight="11500" xr2:uid="{69A5337E-F2F2-4A4A-9540-D0DD656AE9F7}"/>
  </bookViews>
  <sheets>
    <sheet name="Problem 14.3a-14.3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G67" i="1"/>
  <c r="H67" i="1"/>
  <c r="I67" i="1"/>
  <c r="E67" i="1"/>
  <c r="F65" i="1"/>
  <c r="G65" i="1"/>
  <c r="H65" i="1"/>
  <c r="I65" i="1"/>
  <c r="E65" i="1"/>
  <c r="F64" i="1"/>
  <c r="G64" i="1"/>
  <c r="H64" i="1"/>
  <c r="I64" i="1"/>
  <c r="E64" i="1"/>
  <c r="F63" i="1"/>
  <c r="G63" i="1"/>
  <c r="H63" i="1"/>
  <c r="I63" i="1"/>
  <c r="E63" i="1"/>
  <c r="F56" i="1"/>
  <c r="G56" i="1"/>
  <c r="H56" i="1"/>
  <c r="I56" i="1"/>
  <c r="E56" i="1"/>
  <c r="F54" i="1"/>
  <c r="G54" i="1"/>
  <c r="H54" i="1"/>
  <c r="I54" i="1"/>
  <c r="E54" i="1"/>
  <c r="F53" i="1"/>
  <c r="G53" i="1"/>
  <c r="H53" i="1"/>
  <c r="I53" i="1"/>
  <c r="E53" i="1"/>
  <c r="F52" i="1"/>
  <c r="G52" i="1"/>
  <c r="H52" i="1"/>
  <c r="I52" i="1"/>
  <c r="E52" i="1"/>
  <c r="F61" i="1"/>
  <c r="G61" i="1"/>
  <c r="H61" i="1"/>
  <c r="I61" i="1"/>
  <c r="E61" i="1"/>
  <c r="F60" i="1"/>
  <c r="G60" i="1"/>
  <c r="H60" i="1"/>
  <c r="I60" i="1"/>
  <c r="E60" i="1"/>
  <c r="F50" i="1"/>
  <c r="G50" i="1"/>
  <c r="H50" i="1"/>
  <c r="I50" i="1"/>
  <c r="E50" i="1"/>
  <c r="G49" i="1"/>
  <c r="H49" i="1" s="1"/>
  <c r="I49" i="1" s="1"/>
  <c r="F49" i="1"/>
  <c r="E49" i="1"/>
  <c r="I38" i="1"/>
  <c r="D38" i="1"/>
  <c r="I36" i="1"/>
  <c r="D36" i="1"/>
  <c r="I32" i="1"/>
  <c r="D33" i="1"/>
  <c r="I22" i="1"/>
  <c r="D22" i="1"/>
  <c r="D24" i="1" s="1"/>
  <c r="F44" i="1"/>
  <c r="G44" i="1" s="1"/>
  <c r="H44" i="1" s="1"/>
  <c r="I44" i="1" s="1"/>
  <c r="E44" i="1"/>
  <c r="D59" i="1"/>
  <c r="D48" i="1"/>
</calcChain>
</file>

<file path=xl/sharedStrings.xml><?xml version="1.0" encoding="utf-8"?>
<sst xmlns="http://schemas.openxmlformats.org/spreadsheetml/2006/main" count="93" uniqueCount="59">
  <si>
    <t>Company A</t>
  </si>
  <si>
    <t>Company B</t>
  </si>
  <si>
    <t>Fixed Rate</t>
  </si>
  <si>
    <t>Low</t>
  </si>
  <si>
    <t>High</t>
  </si>
  <si>
    <t>a</t>
  </si>
  <si>
    <t>b</t>
  </si>
  <si>
    <t>Benefits (Savings)</t>
  </si>
  <si>
    <t>Savings</t>
  </si>
  <si>
    <t>SWAP AGREEMENT - TERMS</t>
  </si>
  <si>
    <t>Notional Amount</t>
  </si>
  <si>
    <t>Years</t>
  </si>
  <si>
    <t>million</t>
  </si>
  <si>
    <t>Name:</t>
  </si>
  <si>
    <t>PLEASE WRITE YOUR FULL NAME AND THEN SUBMIT YOUR HOMEWORK</t>
  </si>
  <si>
    <t>Cash Flow (use negative for Expenses)</t>
  </si>
  <si>
    <t>Textbook Problems 14.3a-14.3b</t>
  </si>
  <si>
    <t>Float (SOFR +)</t>
  </si>
  <si>
    <t>Pay to Bank (Spread)</t>
  </si>
  <si>
    <t>Pay to Bank Spread</t>
  </si>
  <si>
    <t>SOFR</t>
  </si>
  <si>
    <t>Net to Bank</t>
  </si>
  <si>
    <t>Cash Flows to Bank</t>
  </si>
  <si>
    <t>Cash Flow (inflow and outflow) to SWAP House</t>
  </si>
  <si>
    <t>QUESTION 1</t>
  </si>
  <si>
    <t>Company A and Company B are in the process of borrowing $100 million for 5 years. The banks have given the following terms including a floating or fixed interest option. An Investment bank (SWAP house) has advise each company to take the opposite view what interest rates are expeced to rise or fall and proposed a swap after each company engages with their respective banks. Calculate the net pay after the Swap is in place as well as the benefits of enteriing in a SWAP agreement</t>
  </si>
  <si>
    <t>QUESTION 2</t>
  </si>
  <si>
    <t>Interest Rate  View:</t>
  </si>
  <si>
    <t>Interest Rate View</t>
  </si>
  <si>
    <t>Choose (Float or Fixed?):</t>
  </si>
  <si>
    <t>SOFR Increase</t>
  </si>
  <si>
    <t>Year 1</t>
  </si>
  <si>
    <t>Year 2</t>
  </si>
  <si>
    <t>Year 3</t>
  </si>
  <si>
    <t>Year 4</t>
  </si>
  <si>
    <t>Year 5</t>
  </si>
  <si>
    <t>Year 0</t>
  </si>
  <si>
    <t>Outstanding Debt (million)</t>
  </si>
  <si>
    <t>Swap Rate (Fixed):</t>
  </si>
  <si>
    <t>Pay Swap contract</t>
  </si>
  <si>
    <t>Receive Swap Contraxt</t>
  </si>
  <si>
    <t>SOFR (+/-)</t>
  </si>
  <si>
    <t>Net Pay Spread %</t>
  </si>
  <si>
    <t>Interest Rate to Bank %</t>
  </si>
  <si>
    <t>Interest Expense (million)</t>
  </si>
  <si>
    <t>Net Expense Hedged (million)</t>
  </si>
  <si>
    <t>Use negative</t>
  </si>
  <si>
    <t>Interest Rate to SWAP %</t>
  </si>
  <si>
    <t>Swap Pay (million)</t>
  </si>
  <si>
    <t>use positive</t>
  </si>
  <si>
    <t>Swap Receive (million)</t>
  </si>
  <si>
    <t>Assuming SOFR starts at 4.0% and increases every year by 1.0%, calculate Company A and Company B annual Net interest Cash flows assuming the loan principal is fully paid on the 5th year (no amortization)</t>
  </si>
  <si>
    <t>HOMEWORK #7a</t>
  </si>
  <si>
    <t>+SOFR</t>
  </si>
  <si>
    <t>FIXED</t>
  </si>
  <si>
    <t>FLOAT</t>
  </si>
  <si>
    <t>-SOFR</t>
  </si>
  <si>
    <t>ANSWERS</t>
  </si>
  <si>
    <t>-(SOFR+1.5%)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</si>
</sst>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_);_(&quot;$&quot;* \(#,##0.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10" fontId="0" fillId="0" borderId="0" xfId="3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10" fontId="4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0" fontId="2" fillId="2" borderId="3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4" xfId="0" quotePrefix="1" applyNumberFormat="1" applyBorder="1" applyAlignment="1">
      <alignment horizontal="center"/>
    </xf>
    <xf numFmtId="10" fontId="0" fillId="0" borderId="4" xfId="3" applyNumberFormat="1" applyFon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64" fontId="0" fillId="0" borderId="8" xfId="0" quotePrefix="1" applyNumberForma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0" borderId="8" xfId="0" quotePrefix="1" applyBorder="1" applyAlignment="1">
      <alignment horizontal="center"/>
    </xf>
    <xf numFmtId="10" fontId="0" fillId="0" borderId="8" xfId="0" quotePrefix="1" applyNumberFormat="1" applyBorder="1" applyAlignment="1">
      <alignment horizontal="center"/>
    </xf>
    <xf numFmtId="0" fontId="2" fillId="2" borderId="7" xfId="0" applyFont="1" applyFill="1" applyBorder="1"/>
    <xf numFmtId="165" fontId="2" fillId="0" borderId="0" xfId="2" applyNumberFormat="1" applyFont="1"/>
    <xf numFmtId="1" fontId="0" fillId="0" borderId="4" xfId="3" applyNumberFormat="1" applyFont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0" fontId="2" fillId="2" borderId="0" xfId="0" applyFont="1" applyFill="1"/>
    <xf numFmtId="165" fontId="0" fillId="0" borderId="0" xfId="0" applyNumberFormat="1"/>
    <xf numFmtId="0" fontId="2" fillId="2" borderId="5" xfId="0" applyFont="1" applyFill="1" applyBorder="1" applyAlignment="1">
      <alignment horizontal="center"/>
    </xf>
    <xf numFmtId="10" fontId="0" fillId="0" borderId="4" xfId="0" applyNumberFormat="1" applyBorder="1"/>
    <xf numFmtId="10" fontId="2" fillId="2" borderId="4" xfId="0" quotePrefix="1" applyNumberFormat="1" applyFont="1" applyFill="1" applyBorder="1" applyAlignment="1">
      <alignment horizontal="center"/>
    </xf>
    <xf numFmtId="43" fontId="0" fillId="0" borderId="4" xfId="1" applyFont="1" applyBorder="1"/>
    <xf numFmtId="10" fontId="0" fillId="0" borderId="4" xfId="1" applyNumberFormat="1" applyFont="1" applyBorder="1"/>
    <xf numFmtId="43" fontId="0" fillId="0" borderId="4" xfId="0" applyNumberFormat="1" applyBorder="1"/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0" borderId="6" xfId="0" applyFont="1" applyBorder="1"/>
    <xf numFmtId="0" fontId="2" fillId="0" borderId="2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78CF-5DB7-47E4-AD6E-468CEA14C52D}">
  <dimension ref="A1:K67"/>
  <sheetViews>
    <sheetView showGridLines="0" tabSelected="1" workbookViewId="0">
      <selection activeCell="J5" sqref="J5"/>
    </sheetView>
  </sheetViews>
  <sheetFormatPr defaultRowHeight="15" x14ac:dyDescent="0.25"/>
  <cols>
    <col min="1" max="1" width="2.5703125" style="1" customWidth="1"/>
    <col min="2" max="3" width="13.42578125" customWidth="1"/>
    <col min="4" max="4" width="17.85546875" customWidth="1"/>
    <col min="5" max="10" width="13.140625" customWidth="1"/>
    <col min="11" max="12" width="9.140625" customWidth="1"/>
  </cols>
  <sheetData>
    <row r="1" spans="1:11" ht="29.1" customHeight="1" x14ac:dyDescent="0.4">
      <c r="A1"/>
      <c r="B1" s="14" t="s">
        <v>52</v>
      </c>
      <c r="C1" s="14"/>
    </row>
    <row r="2" spans="1:11" ht="24.75" thickBot="1" x14ac:dyDescent="0.45">
      <c r="A2"/>
      <c r="B2" s="14"/>
      <c r="C2" s="14"/>
      <c r="D2" s="15" t="s">
        <v>14</v>
      </c>
    </row>
    <row r="3" spans="1:11" ht="20.100000000000001" customHeight="1" thickBot="1" x14ac:dyDescent="0.3">
      <c r="A3"/>
      <c r="B3" s="16" t="s">
        <v>13</v>
      </c>
      <c r="C3" s="16"/>
      <c r="D3" s="43" t="s">
        <v>57</v>
      </c>
      <c r="E3" s="44"/>
      <c r="F3" s="45"/>
    </row>
    <row r="4" spans="1:11" x14ac:dyDescent="0.25">
      <c r="A4"/>
    </row>
    <row r="5" spans="1:11" x14ac:dyDescent="0.25">
      <c r="A5"/>
    </row>
    <row r="6" spans="1:11" ht="20.25" x14ac:dyDescent="0.3">
      <c r="B6" s="2" t="s">
        <v>16</v>
      </c>
      <c r="C6" s="2"/>
    </row>
    <row r="8" spans="1:11" x14ac:dyDescent="0.25">
      <c r="B8" s="8" t="s">
        <v>24</v>
      </c>
      <c r="C8" s="8"/>
    </row>
    <row r="9" spans="1:11" ht="63.95" customHeight="1" x14ac:dyDescent="0.25"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9"/>
    </row>
    <row r="10" spans="1:11" ht="15.75" thickBot="1" x14ac:dyDescent="0.3"/>
    <row r="11" spans="1:11" ht="21.6" customHeight="1" thickBot="1" x14ac:dyDescent="0.3">
      <c r="B11" s="40" t="s">
        <v>0</v>
      </c>
      <c r="C11" s="41"/>
      <c r="D11" s="42"/>
      <c r="E11" s="3"/>
      <c r="F11" s="40" t="s">
        <v>1</v>
      </c>
      <c r="G11" s="41"/>
      <c r="H11" s="41"/>
      <c r="I11" s="42"/>
    </row>
    <row r="12" spans="1:11" ht="19.5" customHeight="1" x14ac:dyDescent="0.25">
      <c r="B12" s="4" t="s">
        <v>2</v>
      </c>
      <c r="C12" s="4"/>
      <c r="D12" s="30">
        <v>7.0000000000000007E-2</v>
      </c>
      <c r="E12" s="4"/>
      <c r="F12" s="4" t="s">
        <v>2</v>
      </c>
      <c r="G12" s="4"/>
      <c r="H12" s="4"/>
      <c r="I12" s="30">
        <v>8.2500000000000004E-2</v>
      </c>
    </row>
    <row r="13" spans="1:11" ht="19.5" customHeight="1" x14ac:dyDescent="0.25">
      <c r="B13" s="4" t="s">
        <v>17</v>
      </c>
      <c r="C13" s="4"/>
      <c r="D13" s="20">
        <v>7.4999999999999997E-3</v>
      </c>
      <c r="E13" s="4"/>
      <c r="F13" s="4" t="s">
        <v>17</v>
      </c>
      <c r="G13" s="4"/>
      <c r="H13" s="4"/>
      <c r="I13" s="20">
        <v>1.4999999999999999E-2</v>
      </c>
    </row>
    <row r="14" spans="1:11" ht="19.5" customHeight="1" x14ac:dyDescent="0.25">
      <c r="B14" s="4" t="s">
        <v>11</v>
      </c>
      <c r="C14" s="4"/>
      <c r="D14" s="29">
        <v>5</v>
      </c>
      <c r="E14" s="4"/>
      <c r="F14" s="4" t="s">
        <v>11</v>
      </c>
      <c r="G14" s="4"/>
      <c r="H14" s="4"/>
      <c r="I14" s="29">
        <v>5</v>
      </c>
    </row>
    <row r="15" spans="1:11" ht="19.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9.5" customHeight="1" x14ac:dyDescent="0.25">
      <c r="B16" t="s">
        <v>27</v>
      </c>
      <c r="D16" s="12" t="s">
        <v>3</v>
      </c>
      <c r="F16" t="s">
        <v>28</v>
      </c>
      <c r="I16" s="12" t="s">
        <v>4</v>
      </c>
    </row>
    <row r="17" spans="2:10" ht="19.5" customHeight="1" x14ac:dyDescent="0.25">
      <c r="B17" t="s">
        <v>29</v>
      </c>
      <c r="D17" s="12" t="s">
        <v>54</v>
      </c>
      <c r="F17" t="s">
        <v>29</v>
      </c>
      <c r="I17" s="12" t="s">
        <v>55</v>
      </c>
    </row>
    <row r="18" spans="2:10" x14ac:dyDescent="0.25">
      <c r="D18" s="1"/>
      <c r="I18" s="1"/>
    </row>
    <row r="19" spans="2:10" x14ac:dyDescent="0.25">
      <c r="B19" s="5" t="s">
        <v>15</v>
      </c>
      <c r="C19" s="5"/>
      <c r="D19" s="6"/>
      <c r="E19" s="5"/>
      <c r="F19" s="5" t="s">
        <v>15</v>
      </c>
      <c r="G19" s="5"/>
      <c r="H19" s="5"/>
      <c r="I19" s="1"/>
    </row>
    <row r="20" spans="2:10" x14ac:dyDescent="0.25">
      <c r="B20" s="1"/>
      <c r="C20" s="1"/>
      <c r="D20" s="1"/>
      <c r="E20" s="5"/>
      <c r="F20" s="1"/>
      <c r="G20" s="1"/>
      <c r="H20" s="1"/>
      <c r="I20" s="1"/>
      <c r="J20" s="1"/>
    </row>
    <row r="21" spans="2:10" ht="19.5" customHeight="1" thickBot="1" x14ac:dyDescent="0.3">
      <c r="B21" s="23" t="s">
        <v>22</v>
      </c>
      <c r="C21" s="23"/>
      <c r="D21" s="24"/>
      <c r="E21" s="5"/>
      <c r="F21" s="23" t="s">
        <v>22</v>
      </c>
      <c r="G21" s="23"/>
      <c r="H21" s="23"/>
      <c r="I21" s="24"/>
      <c r="J21" s="1"/>
    </row>
    <row r="22" spans="2:10" ht="19.5" customHeight="1" thickTop="1" x14ac:dyDescent="0.25">
      <c r="B22" t="s">
        <v>18</v>
      </c>
      <c r="D22" s="21">
        <f>-D12</f>
        <v>-7.0000000000000007E-2</v>
      </c>
      <c r="E22" s="5"/>
      <c r="F22" t="s">
        <v>19</v>
      </c>
      <c r="I22" s="22">
        <f>-I13</f>
        <v>-1.4999999999999999E-2</v>
      </c>
    </row>
    <row r="23" spans="2:10" ht="19.5" customHeight="1" x14ac:dyDescent="0.25">
      <c r="B23" t="s">
        <v>20</v>
      </c>
      <c r="D23" s="19"/>
      <c r="E23" s="5"/>
      <c r="F23" t="s">
        <v>20</v>
      </c>
      <c r="I23" s="19" t="s">
        <v>56</v>
      </c>
    </row>
    <row r="24" spans="2:10" ht="19.5" customHeight="1" x14ac:dyDescent="0.25">
      <c r="B24" t="s">
        <v>21</v>
      </c>
      <c r="D24" s="18">
        <f>+D23+D22</f>
        <v>-7.0000000000000007E-2</v>
      </c>
      <c r="E24" s="5"/>
      <c r="F24" t="s">
        <v>21</v>
      </c>
      <c r="I24" s="19" t="s">
        <v>58</v>
      </c>
    </row>
    <row r="25" spans="2:10" ht="19.5" customHeight="1" x14ac:dyDescent="0.25">
      <c r="E25" s="5"/>
    </row>
    <row r="26" spans="2:10" x14ac:dyDescent="0.25">
      <c r="B26" s="9" t="s">
        <v>9</v>
      </c>
      <c r="C26" s="9"/>
      <c r="E26" s="5"/>
    </row>
    <row r="27" spans="2:10" x14ac:dyDescent="0.25">
      <c r="B27" t="s">
        <v>10</v>
      </c>
      <c r="D27" s="28">
        <v>100</v>
      </c>
      <c r="E27" s="13" t="s">
        <v>12</v>
      </c>
    </row>
    <row r="28" spans="2:10" x14ac:dyDescent="0.25">
      <c r="B28" t="s">
        <v>38</v>
      </c>
      <c r="D28" s="10">
        <v>6.5000000000000002E-2</v>
      </c>
      <c r="E28" s="5"/>
    </row>
    <row r="29" spans="2:10" x14ac:dyDescent="0.25">
      <c r="B29" t="s">
        <v>11</v>
      </c>
      <c r="D29" s="7">
        <v>5</v>
      </c>
      <c r="E29" s="5"/>
    </row>
    <row r="30" spans="2:10" x14ac:dyDescent="0.25">
      <c r="E30" s="5"/>
    </row>
    <row r="31" spans="2:10" ht="19.5" customHeight="1" thickBot="1" x14ac:dyDescent="0.3">
      <c r="B31" s="27" t="s">
        <v>23</v>
      </c>
      <c r="C31" s="27"/>
      <c r="D31" s="27"/>
      <c r="E31" s="5"/>
      <c r="F31" s="27" t="s">
        <v>23</v>
      </c>
      <c r="G31" s="27"/>
      <c r="H31" s="27"/>
      <c r="I31" s="27"/>
    </row>
    <row r="32" spans="2:10" ht="19.5" customHeight="1" thickTop="1" x14ac:dyDescent="0.25">
      <c r="B32" t="s">
        <v>39</v>
      </c>
      <c r="D32" s="25" t="s">
        <v>56</v>
      </c>
      <c r="E32" s="5"/>
      <c r="F32" t="s">
        <v>39</v>
      </c>
      <c r="I32" s="26">
        <f>-D28</f>
        <v>-6.5000000000000002E-2</v>
      </c>
    </row>
    <row r="33" spans="1:11" ht="19.5" customHeight="1" x14ac:dyDescent="0.25">
      <c r="B33" t="s">
        <v>40</v>
      </c>
      <c r="D33" s="18">
        <f>+D28</f>
        <v>6.5000000000000002E-2</v>
      </c>
      <c r="E33" s="5"/>
      <c r="F33" t="s">
        <v>40</v>
      </c>
      <c r="I33" s="19" t="s">
        <v>53</v>
      </c>
    </row>
    <row r="34" spans="1:11" ht="19.5" customHeight="1" x14ac:dyDescent="0.25">
      <c r="B34" s="1"/>
      <c r="C34" s="1"/>
      <c r="D34" s="1"/>
      <c r="E34" s="5"/>
      <c r="F34" s="1"/>
      <c r="G34" s="1"/>
      <c r="H34" s="1"/>
      <c r="I34" s="1"/>
      <c r="J34" s="1"/>
      <c r="K34" s="1"/>
    </row>
    <row r="35" spans="1:11" ht="19.5" customHeight="1" x14ac:dyDescent="0.25">
      <c r="A35" s="7" t="s">
        <v>5</v>
      </c>
      <c r="B35" s="8" t="s">
        <v>41</v>
      </c>
      <c r="C35" s="8"/>
      <c r="D35" s="35" t="s">
        <v>56</v>
      </c>
      <c r="E35" s="5"/>
      <c r="F35" s="8" t="s">
        <v>41</v>
      </c>
      <c r="G35" s="8"/>
      <c r="H35" s="8"/>
      <c r="I35" s="35"/>
    </row>
    <row r="36" spans="1:11" ht="19.5" customHeight="1" x14ac:dyDescent="0.25">
      <c r="A36" s="7"/>
      <c r="B36" s="8" t="s">
        <v>42</v>
      </c>
      <c r="C36" s="8"/>
      <c r="D36" s="35">
        <f>+D24+D33</f>
        <v>-5.0000000000000044E-3</v>
      </c>
      <c r="E36" s="5"/>
      <c r="F36" s="8" t="s">
        <v>42</v>
      </c>
      <c r="G36" s="8"/>
      <c r="H36" s="8"/>
      <c r="I36" s="35">
        <f>+I32+I22</f>
        <v>-0.08</v>
      </c>
    </row>
    <row r="37" spans="1:11" ht="19.5" customHeight="1" thickBo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9.5" customHeight="1" thickBot="1" x14ac:dyDescent="0.3">
      <c r="A38" s="7" t="s">
        <v>6</v>
      </c>
      <c r="B38" s="8" t="s">
        <v>7</v>
      </c>
      <c r="C38" s="8"/>
      <c r="D38" s="17">
        <f>+D13+D36</f>
        <v>2.4999999999999953E-3</v>
      </c>
      <c r="E38" s="8"/>
      <c r="F38" s="8" t="s">
        <v>8</v>
      </c>
      <c r="G38" s="8"/>
      <c r="H38" s="8"/>
      <c r="I38" s="17">
        <f>+I12+I36</f>
        <v>2.5000000000000022E-3</v>
      </c>
    </row>
    <row r="40" spans="1:11" x14ac:dyDescent="0.25">
      <c r="B40" s="8" t="s">
        <v>26</v>
      </c>
      <c r="C40" s="8"/>
    </row>
    <row r="41" spans="1:11" ht="33" customHeight="1" x14ac:dyDescent="0.25">
      <c r="B41" s="39" t="s">
        <v>51</v>
      </c>
      <c r="C41" s="39"/>
      <c r="D41" s="39"/>
      <c r="E41" s="39"/>
      <c r="F41" s="39"/>
      <c r="G41" s="39"/>
      <c r="H41" s="39"/>
      <c r="I41" s="39"/>
      <c r="J41" s="39"/>
      <c r="K41" s="39"/>
    </row>
    <row r="42" spans="1:11" x14ac:dyDescent="0.25">
      <c r="I42" s="11"/>
    </row>
    <row r="43" spans="1:11" x14ac:dyDescent="0.25">
      <c r="D43" s="33" t="s">
        <v>36</v>
      </c>
      <c r="E43" s="33" t="s">
        <v>31</v>
      </c>
      <c r="F43" s="33" t="s">
        <v>32</v>
      </c>
      <c r="G43" s="33" t="s">
        <v>33</v>
      </c>
      <c r="H43" s="33" t="s">
        <v>34</v>
      </c>
      <c r="I43" s="33" t="s">
        <v>35</v>
      </c>
    </row>
    <row r="44" spans="1:11" x14ac:dyDescent="0.25">
      <c r="B44" t="s">
        <v>20</v>
      </c>
      <c r="D44" s="34">
        <v>0.04</v>
      </c>
      <c r="E44" s="34">
        <f>+D44+E45</f>
        <v>0.05</v>
      </c>
      <c r="F44" s="34">
        <f t="shared" ref="F44:I44" si="0">+E44+F45</f>
        <v>6.0000000000000005E-2</v>
      </c>
      <c r="G44" s="34">
        <f t="shared" si="0"/>
        <v>7.0000000000000007E-2</v>
      </c>
      <c r="H44" s="34">
        <f t="shared" si="0"/>
        <v>0.08</v>
      </c>
      <c r="I44" s="34">
        <f t="shared" si="0"/>
        <v>0.09</v>
      </c>
    </row>
    <row r="45" spans="1:11" x14ac:dyDescent="0.25">
      <c r="B45" t="s">
        <v>30</v>
      </c>
      <c r="E45" s="34">
        <v>0.01</v>
      </c>
      <c r="F45" s="34">
        <v>0.01</v>
      </c>
      <c r="G45" s="34">
        <v>0.01</v>
      </c>
      <c r="H45" s="34">
        <v>0.01</v>
      </c>
      <c r="I45" s="34">
        <v>0.01</v>
      </c>
    </row>
    <row r="46" spans="1:11" x14ac:dyDescent="0.25">
      <c r="I46" s="11"/>
    </row>
    <row r="47" spans="1:11" x14ac:dyDescent="0.25">
      <c r="B47" s="31" t="s">
        <v>0</v>
      </c>
    </row>
    <row r="48" spans="1:11" x14ac:dyDescent="0.25">
      <c r="B48" t="s">
        <v>37</v>
      </c>
      <c r="D48" s="32">
        <f>D27</f>
        <v>100</v>
      </c>
      <c r="E48" t="s">
        <v>12</v>
      </c>
    </row>
    <row r="49" spans="2:9" x14ac:dyDescent="0.25">
      <c r="B49" t="s">
        <v>43</v>
      </c>
      <c r="D49" s="32"/>
      <c r="E49" s="34">
        <f>-D22</f>
        <v>7.0000000000000007E-2</v>
      </c>
      <c r="F49" s="34">
        <f>+E49</f>
        <v>7.0000000000000007E-2</v>
      </c>
      <c r="G49" s="34">
        <f t="shared" ref="G49:I49" si="1">+F49</f>
        <v>7.0000000000000007E-2</v>
      </c>
      <c r="H49" s="34">
        <f t="shared" si="1"/>
        <v>7.0000000000000007E-2</v>
      </c>
      <c r="I49" s="34">
        <f t="shared" si="1"/>
        <v>7.0000000000000007E-2</v>
      </c>
    </row>
    <row r="50" spans="2:9" x14ac:dyDescent="0.25">
      <c r="B50" t="s">
        <v>44</v>
      </c>
      <c r="D50" t="s">
        <v>46</v>
      </c>
      <c r="E50" s="36">
        <f>-E49*$D$48</f>
        <v>-7.0000000000000009</v>
      </c>
      <c r="F50" s="36">
        <f t="shared" ref="F50:I50" si="2">-F49*$D$48</f>
        <v>-7.0000000000000009</v>
      </c>
      <c r="G50" s="36">
        <f t="shared" si="2"/>
        <v>-7.0000000000000009</v>
      </c>
      <c r="H50" s="36">
        <f t="shared" si="2"/>
        <v>-7.0000000000000009</v>
      </c>
      <c r="I50" s="36">
        <f t="shared" si="2"/>
        <v>-7.0000000000000009</v>
      </c>
    </row>
    <row r="52" spans="2:9" x14ac:dyDescent="0.25">
      <c r="B52" t="s">
        <v>47</v>
      </c>
      <c r="E52" s="37">
        <f>+E44</f>
        <v>0.05</v>
      </c>
      <c r="F52" s="37">
        <f t="shared" ref="F52:I52" si="3">+F44</f>
        <v>6.0000000000000005E-2</v>
      </c>
      <c r="G52" s="37">
        <f t="shared" si="3"/>
        <v>7.0000000000000007E-2</v>
      </c>
      <c r="H52" s="37">
        <f t="shared" si="3"/>
        <v>0.08</v>
      </c>
      <c r="I52" s="37">
        <f t="shared" si="3"/>
        <v>0.09</v>
      </c>
    </row>
    <row r="53" spans="2:9" x14ac:dyDescent="0.25">
      <c r="B53" t="s">
        <v>48</v>
      </c>
      <c r="D53" t="s">
        <v>46</v>
      </c>
      <c r="E53" s="36">
        <f>-E52*$D$48</f>
        <v>-5</v>
      </c>
      <c r="F53" s="36">
        <f t="shared" ref="F53:I53" si="4">-F52*$D$48</f>
        <v>-6.0000000000000009</v>
      </c>
      <c r="G53" s="36">
        <f t="shared" si="4"/>
        <v>-7.0000000000000009</v>
      </c>
      <c r="H53" s="36">
        <f t="shared" si="4"/>
        <v>-8</v>
      </c>
      <c r="I53" s="36">
        <f t="shared" si="4"/>
        <v>-9</v>
      </c>
    </row>
    <row r="54" spans="2:9" x14ac:dyDescent="0.25">
      <c r="B54" t="s">
        <v>50</v>
      </c>
      <c r="D54" t="s">
        <v>49</v>
      </c>
      <c r="E54" s="36">
        <f>$D$28*$D$48</f>
        <v>6.5</v>
      </c>
      <c r="F54" s="36">
        <f t="shared" ref="F54:I54" si="5">$D$28*$D$48</f>
        <v>6.5</v>
      </c>
      <c r="G54" s="36">
        <f t="shared" si="5"/>
        <v>6.5</v>
      </c>
      <c r="H54" s="36">
        <f t="shared" si="5"/>
        <v>6.5</v>
      </c>
      <c r="I54" s="36">
        <f t="shared" si="5"/>
        <v>6.5</v>
      </c>
    </row>
    <row r="56" spans="2:9" x14ac:dyDescent="0.25">
      <c r="B56" t="s">
        <v>45</v>
      </c>
      <c r="D56" t="s">
        <v>46</v>
      </c>
      <c r="E56" s="38">
        <f>+E50+E53+E54</f>
        <v>-5.5</v>
      </c>
      <c r="F56" s="38">
        <f t="shared" ref="F56:I56" si="6">+F50+F53+F54</f>
        <v>-6.5000000000000018</v>
      </c>
      <c r="G56" s="38">
        <f t="shared" si="6"/>
        <v>-7.5000000000000018</v>
      </c>
      <c r="H56" s="38">
        <f t="shared" si="6"/>
        <v>-8.5</v>
      </c>
      <c r="I56" s="38">
        <f t="shared" si="6"/>
        <v>-9.5</v>
      </c>
    </row>
    <row r="58" spans="2:9" x14ac:dyDescent="0.25">
      <c r="B58" s="31" t="s">
        <v>1</v>
      </c>
    </row>
    <row r="59" spans="2:9" x14ac:dyDescent="0.25">
      <c r="B59" t="s">
        <v>37</v>
      </c>
      <c r="D59" s="32">
        <f>+D27</f>
        <v>100</v>
      </c>
      <c r="E59" t="s">
        <v>12</v>
      </c>
    </row>
    <row r="60" spans="2:9" x14ac:dyDescent="0.25">
      <c r="B60" t="s">
        <v>43</v>
      </c>
      <c r="D60" s="32"/>
      <c r="E60" s="34">
        <f>-(+E44+$I$13)</f>
        <v>-6.5000000000000002E-2</v>
      </c>
      <c r="F60" s="34">
        <f t="shared" ref="F60:I60" si="7">-(+F44+$I$13)</f>
        <v>-7.5000000000000011E-2</v>
      </c>
      <c r="G60" s="34">
        <f t="shared" si="7"/>
        <v>-8.5000000000000006E-2</v>
      </c>
      <c r="H60" s="34">
        <f t="shared" si="7"/>
        <v>-9.5000000000000001E-2</v>
      </c>
      <c r="I60" s="34">
        <f t="shared" si="7"/>
        <v>-0.105</v>
      </c>
    </row>
    <row r="61" spans="2:9" x14ac:dyDescent="0.25">
      <c r="B61" t="s">
        <v>44</v>
      </c>
      <c r="D61" t="s">
        <v>46</v>
      </c>
      <c r="E61" s="36">
        <f>+E60*$D$59</f>
        <v>-6.5</v>
      </c>
      <c r="F61" s="36">
        <f t="shared" ref="F61:I61" si="8">+F60*$D$59</f>
        <v>-7.5000000000000009</v>
      </c>
      <c r="G61" s="36">
        <f t="shared" si="8"/>
        <v>-8.5</v>
      </c>
      <c r="H61" s="36">
        <f t="shared" si="8"/>
        <v>-9.5</v>
      </c>
      <c r="I61" s="36">
        <f t="shared" si="8"/>
        <v>-10.5</v>
      </c>
    </row>
    <row r="63" spans="2:9" x14ac:dyDescent="0.25">
      <c r="B63" t="s">
        <v>47</v>
      </c>
      <c r="E63" s="37">
        <f>$D$28</f>
        <v>6.5000000000000002E-2</v>
      </c>
      <c r="F63" s="37">
        <f t="shared" ref="F63:I63" si="9">$D$28</f>
        <v>6.5000000000000002E-2</v>
      </c>
      <c r="G63" s="37">
        <f t="shared" si="9"/>
        <v>6.5000000000000002E-2</v>
      </c>
      <c r="H63" s="37">
        <f t="shared" si="9"/>
        <v>6.5000000000000002E-2</v>
      </c>
      <c r="I63" s="37">
        <f t="shared" si="9"/>
        <v>6.5000000000000002E-2</v>
      </c>
    </row>
    <row r="64" spans="2:9" x14ac:dyDescent="0.25">
      <c r="B64" t="s">
        <v>48</v>
      </c>
      <c r="D64" t="s">
        <v>46</v>
      </c>
      <c r="E64" s="36">
        <f>-E63*$D$59</f>
        <v>-6.5</v>
      </c>
      <c r="F64" s="36">
        <f t="shared" ref="F64:I64" si="10">-F63*$D$59</f>
        <v>-6.5</v>
      </c>
      <c r="G64" s="36">
        <f t="shared" si="10"/>
        <v>-6.5</v>
      </c>
      <c r="H64" s="36">
        <f t="shared" si="10"/>
        <v>-6.5</v>
      </c>
      <c r="I64" s="36">
        <f t="shared" si="10"/>
        <v>-6.5</v>
      </c>
    </row>
    <row r="65" spans="2:9" x14ac:dyDescent="0.25">
      <c r="B65" t="s">
        <v>50</v>
      </c>
      <c r="D65" t="s">
        <v>49</v>
      </c>
      <c r="E65" s="36">
        <f>+E44*$D$59</f>
        <v>5</v>
      </c>
      <c r="F65" s="36">
        <f t="shared" ref="F65:I65" si="11">+F44*$D$59</f>
        <v>6.0000000000000009</v>
      </c>
      <c r="G65" s="36">
        <f t="shared" si="11"/>
        <v>7.0000000000000009</v>
      </c>
      <c r="H65" s="36">
        <f t="shared" si="11"/>
        <v>8</v>
      </c>
      <c r="I65" s="36">
        <f t="shared" si="11"/>
        <v>9</v>
      </c>
    </row>
    <row r="67" spans="2:9" x14ac:dyDescent="0.25">
      <c r="B67" t="s">
        <v>45</v>
      </c>
      <c r="D67" t="s">
        <v>46</v>
      </c>
      <c r="E67" s="38">
        <f>+E65+E64+E61</f>
        <v>-8</v>
      </c>
      <c r="F67" s="38">
        <f t="shared" ref="F67:I67" si="12">+F65+F64+F61</f>
        <v>-8</v>
      </c>
      <c r="G67" s="38">
        <f t="shared" si="12"/>
        <v>-7.9999999999999991</v>
      </c>
      <c r="H67" s="38">
        <f t="shared" si="12"/>
        <v>-8</v>
      </c>
      <c r="I67" s="38">
        <f t="shared" si="12"/>
        <v>-8</v>
      </c>
    </row>
  </sheetData>
  <mergeCells count="5">
    <mergeCell ref="B41:K41"/>
    <mergeCell ref="B11:D11"/>
    <mergeCell ref="F11:I11"/>
    <mergeCell ref="D3:F3"/>
    <mergeCell ref="B9:K9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 14.3a-14.3b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2025-01-08T17:47:50Z</dcterms:created>
  <dcterms:modified xsi:type="dcterms:W3CDTF">2025-04-16T18:44:41Z</dcterms:modified>
</cp:coreProperties>
</file>