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oussch\Dropbox\File requests\INVESTMENTS FINANCE CREDIT\Chapters\ACTIVE LEARNING\PART III - SECONDARY MARKETS\EXCEL SPREADSHEETS\Practice Soreadsheets\"/>
    </mc:Choice>
  </mc:AlternateContent>
  <xr:revisionPtr revIDLastSave="0" documentId="8_{7BF1ABE2-F15C-4329-BBB3-1BC08E0F530A}" xr6:coauthVersionLast="47" xr6:coauthVersionMax="47" xr10:uidLastSave="{00000000-0000-0000-0000-000000000000}"/>
  <bookViews>
    <workbookView xWindow="-110" yWindow="-110" windowWidth="19420" windowHeight="11500" xr2:uid="{14555515-A9FA-4B8F-8744-854888EE21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E28" i="1"/>
  <c r="M18" i="1"/>
  <c r="J16" i="1"/>
  <c r="H16" i="1"/>
  <c r="E50" i="1" l="1"/>
  <c r="H48" i="1"/>
  <c r="E48" i="1"/>
  <c r="I47" i="1"/>
  <c r="I48" i="1" s="1"/>
  <c r="H47" i="1"/>
  <c r="J47" i="1" s="1"/>
  <c r="L47" i="1" s="1"/>
  <c r="M47" i="1" s="1"/>
  <c r="E47" i="1"/>
  <c r="I44" i="1"/>
  <c r="J44" i="1" s="1"/>
  <c r="L44" i="1" s="1"/>
  <c r="M44" i="1" s="1"/>
  <c r="E44" i="1"/>
  <c r="I32" i="1"/>
  <c r="H32" i="1"/>
  <c r="L32" i="1" s="1"/>
  <c r="I28" i="1"/>
  <c r="J28" i="1" s="1"/>
  <c r="L28" i="1" s="1"/>
  <c r="M28" i="1" s="1"/>
  <c r="E34" i="1"/>
  <c r="L16" i="1"/>
  <c r="M16" i="1" s="1"/>
  <c r="E16" i="1"/>
  <c r="E18" i="1" s="1"/>
  <c r="J13" i="1"/>
  <c r="L13" i="1" s="1"/>
  <c r="E13" i="1"/>
  <c r="L34" i="1" l="1"/>
  <c r="M34" i="1" s="1"/>
  <c r="M32" i="1"/>
  <c r="M13" i="1"/>
  <c r="L18" i="1"/>
  <c r="J48" i="1"/>
  <c r="L48" i="1" s="1"/>
  <c r="L50" i="1" s="1"/>
  <c r="M50" i="1" s="1"/>
</calcChain>
</file>

<file path=xl/sharedStrings.xml><?xml version="1.0" encoding="utf-8"?>
<sst xmlns="http://schemas.openxmlformats.org/spreadsheetml/2006/main" count="79" uniqueCount="34">
  <si>
    <t>STRATEGY 1: PROTECTIVE PUT</t>
  </si>
  <si>
    <t>STRATEGY</t>
  </si>
  <si>
    <t>BUY OR OWN THE STOCK</t>
  </si>
  <si>
    <t>BUY A PUT OPTION</t>
  </si>
  <si>
    <t>HPR % = Profit/Initial Investment including the premum</t>
  </si>
  <si>
    <t>EXAMPLE</t>
  </si>
  <si>
    <t>Buy 100 shares at $100</t>
  </si>
  <si>
    <t>Buy the 100 put for the next 3 months @ $3.00</t>
  </si>
  <si>
    <t>INITIAL INVESTMENT</t>
  </si>
  <si>
    <t>EXIT</t>
  </si>
  <si>
    <t>Profit</t>
  </si>
  <si>
    <t>HPR</t>
  </si>
  <si>
    <t>STOCK</t>
  </si>
  <si>
    <t>Stock
 price</t>
  </si>
  <si>
    <t>Number of
shares</t>
  </si>
  <si>
    <t>Investment</t>
  </si>
  <si>
    <t>Proceeds</t>
  </si>
  <si>
    <t>OPTION</t>
  </si>
  <si>
    <t>X Price</t>
  </si>
  <si>
    <t>Premium</t>
  </si>
  <si>
    <t>Stock Pr</t>
  </si>
  <si>
    <t>Number</t>
  </si>
  <si>
    <t>Payoff</t>
  </si>
  <si>
    <t>Buy Put</t>
  </si>
  <si>
    <t>Total</t>
  </si>
  <si>
    <t>STRATEGY 2: COVERED CALLS</t>
  </si>
  <si>
    <t>Buy or Own the stock</t>
  </si>
  <si>
    <t>Sell a Call</t>
  </si>
  <si>
    <t>OPTIONS</t>
  </si>
  <si>
    <t>Sell Call</t>
  </si>
  <si>
    <t>STRATEGY 3: COLLARS</t>
  </si>
  <si>
    <t>Buy or own the stock</t>
  </si>
  <si>
    <t>Buy a PUT</t>
  </si>
  <si>
    <t>STOCKS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</si>
</sst>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_(&quot;$&quot;* #,##0_);_(&quot;$&quot;* \(#,##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3" fillId="0" borderId="0" xfId="0" applyFont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6" fontId="0" fillId="0" borderId="0" xfId="0" applyNumberFormat="1" applyAlignment="1">
      <alignment horizontal="center" vertical="center"/>
    </xf>
    <xf numFmtId="44" fontId="0" fillId="0" borderId="0" xfId="2" applyFont="1" applyAlignment="1">
      <alignment horizontal="center" vertical="center"/>
    </xf>
    <xf numFmtId="6" fontId="0" fillId="4" borderId="1" xfId="0" applyNumberForma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6" fontId="0" fillId="0" borderId="0" xfId="0" applyNumberFormat="1" applyAlignment="1">
      <alignment horizontal="center"/>
    </xf>
    <xf numFmtId="6" fontId="0" fillId="4" borderId="1" xfId="0" applyNumberFormat="1" applyFill="1" applyBorder="1" applyAlignment="1">
      <alignment horizontal="center"/>
    </xf>
    <xf numFmtId="44" fontId="0" fillId="0" borderId="0" xfId="2" applyFont="1" applyAlignment="1">
      <alignment horizontal="center"/>
    </xf>
    <xf numFmtId="44" fontId="0" fillId="0" borderId="0" xfId="0" applyNumberFormat="1" applyAlignment="1">
      <alignment horizontal="center"/>
    </xf>
    <xf numFmtId="6" fontId="0" fillId="0" borderId="1" xfId="0" applyNumberFormat="1" applyBorder="1" applyAlignment="1">
      <alignment horizontal="center"/>
    </xf>
    <xf numFmtId="43" fontId="0" fillId="0" borderId="0" xfId="1" applyFont="1" applyAlignment="1">
      <alignment horizontal="center"/>
    </xf>
    <xf numFmtId="167" fontId="0" fillId="0" borderId="0" xfId="2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C587-0041-4311-AE20-A7F1471C48AB}">
  <dimension ref="B2:M52"/>
  <sheetViews>
    <sheetView tabSelected="1" workbookViewId="0">
      <selection activeCell="L34" sqref="L34"/>
    </sheetView>
  </sheetViews>
  <sheetFormatPr defaultRowHeight="14.5" x14ac:dyDescent="0.35"/>
  <cols>
    <col min="1" max="1" width="1.6328125" customWidth="1"/>
    <col min="2" max="2" width="9.90625" customWidth="1"/>
    <col min="3" max="3" width="18.453125" customWidth="1"/>
    <col min="4" max="4" width="11.6328125" customWidth="1"/>
    <col min="5" max="5" width="12.54296875" customWidth="1"/>
    <col min="6" max="6" width="12.1796875" customWidth="1"/>
    <col min="9" max="9" width="12.08984375" customWidth="1"/>
    <col min="10" max="10" width="10.26953125" customWidth="1"/>
    <col min="12" max="12" width="15.08984375" customWidth="1"/>
    <col min="13" max="13" width="11.7265625" customWidth="1"/>
  </cols>
  <sheetData>
    <row r="2" spans="2:13" x14ac:dyDescent="0.35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4" spans="2:13" x14ac:dyDescent="0.35">
      <c r="B4" s="4" t="s">
        <v>1</v>
      </c>
      <c r="C4" t="s">
        <v>2</v>
      </c>
    </row>
    <row r="5" spans="2:13" x14ac:dyDescent="0.35">
      <c r="C5" t="s">
        <v>3</v>
      </c>
      <c r="J5" t="s">
        <v>4</v>
      </c>
    </row>
    <row r="7" spans="2:13" x14ac:dyDescent="0.35">
      <c r="C7" s="4" t="s">
        <v>5</v>
      </c>
    </row>
    <row r="8" spans="2:13" x14ac:dyDescent="0.35">
      <c r="C8" t="s">
        <v>6</v>
      </c>
    </row>
    <row r="9" spans="2:13" x14ac:dyDescent="0.35">
      <c r="C9" t="s">
        <v>7</v>
      </c>
    </row>
    <row r="11" spans="2:13" x14ac:dyDescent="0.35">
      <c r="C11" s="5" t="s">
        <v>8</v>
      </c>
      <c r="D11" s="5"/>
      <c r="E11" s="5"/>
      <c r="F11" s="5"/>
      <c r="G11" s="5"/>
      <c r="H11" s="5" t="s">
        <v>9</v>
      </c>
      <c r="I11" s="5"/>
      <c r="J11" s="5"/>
      <c r="K11" s="5"/>
      <c r="L11" s="6" t="s">
        <v>10</v>
      </c>
      <c r="M11" s="6" t="s">
        <v>11</v>
      </c>
    </row>
    <row r="12" spans="2:13" ht="29" x14ac:dyDescent="0.35">
      <c r="B12" s="7" t="s">
        <v>12</v>
      </c>
      <c r="C12" s="12" t="s">
        <v>13</v>
      </c>
      <c r="D12" s="12" t="s">
        <v>14</v>
      </c>
      <c r="E12" s="11" t="s">
        <v>15</v>
      </c>
      <c r="F12" s="8"/>
      <c r="G12" s="8"/>
      <c r="H12" s="12" t="s">
        <v>13</v>
      </c>
      <c r="I12" s="12" t="s">
        <v>14</v>
      </c>
      <c r="J12" s="11" t="s">
        <v>16</v>
      </c>
      <c r="K12" s="8"/>
      <c r="L12" s="8"/>
      <c r="M12" s="8"/>
    </row>
    <row r="13" spans="2:13" x14ac:dyDescent="0.35">
      <c r="C13" s="13">
        <v>100</v>
      </c>
      <c r="D13" s="8">
        <v>100</v>
      </c>
      <c r="E13" s="14">
        <f>D13*C13</f>
        <v>10000</v>
      </c>
      <c r="F13" s="8"/>
      <c r="G13" s="8"/>
      <c r="H13" s="13">
        <v>120</v>
      </c>
      <c r="I13" s="8">
        <v>100</v>
      </c>
      <c r="J13" s="13">
        <f>+I13*H13</f>
        <v>12000</v>
      </c>
      <c r="K13" s="8"/>
      <c r="L13" s="9">
        <f>+J13-E13</f>
        <v>2000</v>
      </c>
      <c r="M13" s="10">
        <f>+L13/E13</f>
        <v>0.2</v>
      </c>
    </row>
    <row r="14" spans="2:13" x14ac:dyDescent="0.35">
      <c r="C14" s="13"/>
      <c r="D14" s="8"/>
      <c r="E14" s="13"/>
      <c r="F14" s="8"/>
      <c r="G14" s="8"/>
      <c r="H14" s="8"/>
      <c r="I14" s="8"/>
      <c r="J14" s="8"/>
      <c r="K14" s="8"/>
      <c r="L14" s="8"/>
      <c r="M14" s="8"/>
    </row>
    <row r="15" spans="2:13" x14ac:dyDescent="0.35">
      <c r="B15" s="4" t="s">
        <v>17</v>
      </c>
      <c r="C15" s="15" t="s">
        <v>18</v>
      </c>
      <c r="D15" s="11" t="s">
        <v>19</v>
      </c>
      <c r="E15" s="15" t="s">
        <v>15</v>
      </c>
      <c r="F15" s="8"/>
      <c r="G15" s="8"/>
      <c r="H15" s="11" t="s">
        <v>20</v>
      </c>
      <c r="I15" s="11" t="s">
        <v>21</v>
      </c>
      <c r="J15" s="11" t="s">
        <v>22</v>
      </c>
      <c r="K15" s="8"/>
      <c r="L15" s="11" t="s">
        <v>10</v>
      </c>
      <c r="M15" s="8"/>
    </row>
    <row r="16" spans="2:13" x14ac:dyDescent="0.35">
      <c r="B16" t="s">
        <v>23</v>
      </c>
      <c r="C16" s="13">
        <v>100</v>
      </c>
      <c r="D16" s="13">
        <v>3</v>
      </c>
      <c r="E16" s="14">
        <f>+D16*100</f>
        <v>300</v>
      </c>
      <c r="F16" s="8"/>
      <c r="G16" s="8"/>
      <c r="H16" s="13">
        <f>+H13</f>
        <v>120</v>
      </c>
      <c r="I16" s="8">
        <v>100</v>
      </c>
      <c r="J16" s="13">
        <f>MAX(0,(C16-H16)*I16)</f>
        <v>0</v>
      </c>
      <c r="K16" s="8"/>
      <c r="L16" s="9">
        <f>+J16-E16</f>
        <v>-300</v>
      </c>
      <c r="M16" s="10">
        <f>+L16/E16</f>
        <v>-1</v>
      </c>
    </row>
    <row r="17" spans="2:13" x14ac:dyDescent="0.3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2:13" x14ac:dyDescent="0.35">
      <c r="B18" t="s">
        <v>24</v>
      </c>
      <c r="C18" s="8"/>
      <c r="D18" s="8"/>
      <c r="E18" s="16">
        <f>+E16+E13</f>
        <v>10300</v>
      </c>
      <c r="F18" s="8"/>
      <c r="G18" s="8"/>
      <c r="H18" s="8"/>
      <c r="I18" s="8"/>
      <c r="J18" s="8"/>
      <c r="K18" s="8"/>
      <c r="L18" s="9">
        <f>L13+L16</f>
        <v>1700</v>
      </c>
      <c r="M18" s="10">
        <f>L18/E18</f>
        <v>0.1650485436893204</v>
      </c>
    </row>
    <row r="19" spans="2:13" x14ac:dyDescent="0.3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2:13" x14ac:dyDescent="0.3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2:13" x14ac:dyDescent="0.35">
      <c r="B21" s="1" t="s">
        <v>25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2:13" x14ac:dyDescent="0.35"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2:13" x14ac:dyDescent="0.35">
      <c r="B23" s="4" t="s">
        <v>1</v>
      </c>
      <c r="C23" s="18" t="s">
        <v>26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2:13" x14ac:dyDescent="0.35">
      <c r="C24" s="18" t="s">
        <v>27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2:13" x14ac:dyDescent="0.35"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2:13" x14ac:dyDescent="0.35">
      <c r="C26" s="6" t="s">
        <v>8</v>
      </c>
      <c r="D26" s="6"/>
      <c r="E26" s="6"/>
      <c r="F26" s="6"/>
      <c r="G26" s="6"/>
      <c r="H26" s="6" t="s">
        <v>9</v>
      </c>
      <c r="I26" s="6"/>
      <c r="J26" s="6"/>
      <c r="K26" s="6"/>
      <c r="L26" s="6" t="s">
        <v>10</v>
      </c>
      <c r="M26" s="6" t="s">
        <v>11</v>
      </c>
    </row>
    <row r="27" spans="2:13" ht="29" x14ac:dyDescent="0.35">
      <c r="B27" s="7" t="s">
        <v>12</v>
      </c>
      <c r="C27" s="19" t="s">
        <v>13</v>
      </c>
      <c r="D27" s="19" t="s">
        <v>14</v>
      </c>
      <c r="E27" s="20" t="s">
        <v>15</v>
      </c>
      <c r="F27" s="18"/>
      <c r="G27" s="18"/>
      <c r="H27" s="19" t="s">
        <v>13</v>
      </c>
      <c r="I27" s="19" t="s">
        <v>14</v>
      </c>
      <c r="J27" s="20" t="s">
        <v>16</v>
      </c>
      <c r="K27" s="18"/>
      <c r="L27" s="18"/>
      <c r="M27" s="18"/>
    </row>
    <row r="28" spans="2:13" x14ac:dyDescent="0.35">
      <c r="C28" s="21">
        <v>100</v>
      </c>
      <c r="D28" s="18">
        <v>100</v>
      </c>
      <c r="E28" s="21">
        <f>-(+D28*C28)</f>
        <v>-10000</v>
      </c>
      <c r="F28" s="18"/>
      <c r="G28" s="18"/>
      <c r="H28" s="18">
        <v>80</v>
      </c>
      <c r="I28" s="18">
        <f>+D28</f>
        <v>100</v>
      </c>
      <c r="J28" s="21">
        <f>+I28*H28</f>
        <v>8000</v>
      </c>
      <c r="K28" s="18"/>
      <c r="L28" s="21">
        <f>+J28+E28</f>
        <v>-2000</v>
      </c>
      <c r="M28" s="10">
        <f>L28/-E28</f>
        <v>-0.2</v>
      </c>
    </row>
    <row r="29" spans="2:13" x14ac:dyDescent="0.35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2:13" x14ac:dyDescent="0.35"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x14ac:dyDescent="0.35">
      <c r="B31" s="4" t="s">
        <v>28</v>
      </c>
      <c r="C31" s="22" t="s">
        <v>18</v>
      </c>
      <c r="D31" s="20" t="s">
        <v>19</v>
      </c>
      <c r="E31" s="22" t="s">
        <v>15</v>
      </c>
      <c r="F31" s="18"/>
      <c r="G31" s="18"/>
      <c r="H31" s="20" t="s">
        <v>20</v>
      </c>
      <c r="I31" s="20" t="s">
        <v>21</v>
      </c>
      <c r="J31" s="20" t="s">
        <v>22</v>
      </c>
      <c r="K31" s="18"/>
      <c r="L31" s="20" t="s">
        <v>10</v>
      </c>
      <c r="M31" s="18"/>
    </row>
    <row r="32" spans="2:13" x14ac:dyDescent="0.35">
      <c r="B32" t="s">
        <v>29</v>
      </c>
      <c r="C32" s="18">
        <v>120</v>
      </c>
      <c r="D32" s="18">
        <v>3</v>
      </c>
      <c r="E32" s="18">
        <v>300</v>
      </c>
      <c r="F32" s="18"/>
      <c r="G32" s="18"/>
      <c r="H32" s="18">
        <f>+H28</f>
        <v>80</v>
      </c>
      <c r="I32" s="18">
        <f>+I28</f>
        <v>100</v>
      </c>
      <c r="J32" s="23">
        <f>MIN(0,-(H32-C32)*I32)</f>
        <v>0</v>
      </c>
      <c r="K32" s="18"/>
      <c r="L32" s="24">
        <f>J32+E32</f>
        <v>300</v>
      </c>
      <c r="M32" s="10">
        <f>L32/E32</f>
        <v>1</v>
      </c>
    </row>
    <row r="33" spans="2:13" x14ac:dyDescent="0.35"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2:13" x14ac:dyDescent="0.35">
      <c r="C34" s="18"/>
      <c r="D34" s="18"/>
      <c r="E34" s="25">
        <f>+E32+E28</f>
        <v>-9700</v>
      </c>
      <c r="F34" s="18"/>
      <c r="G34" s="18"/>
      <c r="H34" s="18"/>
      <c r="I34" s="18"/>
      <c r="J34" s="18"/>
      <c r="K34" s="18"/>
      <c r="L34" s="25">
        <f>+L32+L28</f>
        <v>-1700</v>
      </c>
      <c r="M34" s="10">
        <f>L34/-E34</f>
        <v>-0.17525773195876287</v>
      </c>
    </row>
    <row r="35" spans="2:13" x14ac:dyDescent="0.35"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2:13" x14ac:dyDescent="0.35">
      <c r="B36" s="1" t="s">
        <v>30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2:13" x14ac:dyDescent="0.35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2:13" x14ac:dyDescent="0.35">
      <c r="B38" s="4" t="s">
        <v>1</v>
      </c>
      <c r="C38" s="18" t="s">
        <v>31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2:13" x14ac:dyDescent="0.35">
      <c r="C39" s="18" t="s">
        <v>32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2:13" x14ac:dyDescent="0.35">
      <c r="C40" s="18" t="s">
        <v>27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2:13" x14ac:dyDescent="0.35">
      <c r="B41" s="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2:13" x14ac:dyDescent="0.35">
      <c r="B42" s="4"/>
      <c r="C42" s="6" t="s">
        <v>8</v>
      </c>
      <c r="D42" s="6"/>
      <c r="E42" s="6"/>
      <c r="F42" s="6"/>
      <c r="G42" s="6"/>
      <c r="H42" s="6" t="s">
        <v>9</v>
      </c>
      <c r="I42" s="6"/>
      <c r="J42" s="6"/>
      <c r="K42" s="6"/>
      <c r="L42" s="6" t="s">
        <v>10</v>
      </c>
      <c r="M42" s="6" t="s">
        <v>11</v>
      </c>
    </row>
    <row r="43" spans="2:13" ht="29" x14ac:dyDescent="0.35">
      <c r="B43" s="4" t="s">
        <v>33</v>
      </c>
      <c r="C43" s="19" t="s">
        <v>13</v>
      </c>
      <c r="D43" s="19" t="s">
        <v>14</v>
      </c>
      <c r="E43" s="20" t="s">
        <v>15</v>
      </c>
      <c r="F43" s="18"/>
      <c r="G43" s="18"/>
      <c r="H43" s="19" t="s">
        <v>13</v>
      </c>
      <c r="I43" s="19" t="s">
        <v>14</v>
      </c>
      <c r="J43" s="20" t="s">
        <v>16</v>
      </c>
      <c r="K43" s="18"/>
      <c r="L43" s="18"/>
      <c r="M43" s="18"/>
    </row>
    <row r="44" spans="2:13" x14ac:dyDescent="0.35">
      <c r="B44" s="4"/>
      <c r="C44" s="21">
        <v>100</v>
      </c>
      <c r="D44" s="18">
        <v>100</v>
      </c>
      <c r="E44" s="21">
        <f>-(+D44*C44)</f>
        <v>-10000</v>
      </c>
      <c r="F44" s="18"/>
      <c r="G44" s="18"/>
      <c r="H44" s="18">
        <v>300</v>
      </c>
      <c r="I44" s="18">
        <f>+D44</f>
        <v>100</v>
      </c>
      <c r="J44" s="21">
        <f>+I44*H44</f>
        <v>30000</v>
      </c>
      <c r="K44" s="18"/>
      <c r="L44" s="21">
        <f>+J44+E44</f>
        <v>20000</v>
      </c>
      <c r="M44" s="10">
        <f>L44/E44</f>
        <v>-2</v>
      </c>
    </row>
    <row r="45" spans="2:13" x14ac:dyDescent="0.35">
      <c r="B45" s="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2:13" x14ac:dyDescent="0.35">
      <c r="B46" s="4" t="s">
        <v>28</v>
      </c>
      <c r="C46" s="22" t="s">
        <v>18</v>
      </c>
      <c r="D46" s="20" t="s">
        <v>19</v>
      </c>
      <c r="E46" s="22" t="s">
        <v>15</v>
      </c>
      <c r="F46" s="18"/>
      <c r="G46" s="18"/>
      <c r="H46" s="20" t="s">
        <v>20</v>
      </c>
      <c r="I46" s="20" t="s">
        <v>21</v>
      </c>
      <c r="J46" s="20" t="s">
        <v>22</v>
      </c>
      <c r="K46" s="18"/>
      <c r="L46" s="20" t="s">
        <v>10</v>
      </c>
      <c r="M46" s="18"/>
    </row>
    <row r="47" spans="2:13" x14ac:dyDescent="0.35">
      <c r="B47" t="s">
        <v>23</v>
      </c>
      <c r="C47" s="21">
        <v>100</v>
      </c>
      <c r="D47" s="26">
        <v>-3</v>
      </c>
      <c r="E47" s="21">
        <f>+D47*D44</f>
        <v>-300</v>
      </c>
      <c r="F47" s="18"/>
      <c r="G47" s="18"/>
      <c r="H47" s="18">
        <f>+H44</f>
        <v>300</v>
      </c>
      <c r="I47" s="18">
        <f>++I44</f>
        <v>100</v>
      </c>
      <c r="J47" s="27">
        <f>+MAX(0,C47-H47)*I47</f>
        <v>0</v>
      </c>
      <c r="K47" s="18"/>
      <c r="L47" s="21">
        <f>J47+E47</f>
        <v>-300</v>
      </c>
      <c r="M47" s="10">
        <f>L47/E47</f>
        <v>1</v>
      </c>
    </row>
    <row r="48" spans="2:13" x14ac:dyDescent="0.35">
      <c r="B48" t="s">
        <v>29</v>
      </c>
      <c r="C48" s="21">
        <v>120</v>
      </c>
      <c r="D48" s="26">
        <v>3</v>
      </c>
      <c r="E48" s="21">
        <f>+D48*D44</f>
        <v>300</v>
      </c>
      <c r="F48" s="18"/>
      <c r="G48" s="18"/>
      <c r="H48" s="18">
        <f>+H44</f>
        <v>300</v>
      </c>
      <c r="I48" s="18">
        <f>+I47</f>
        <v>100</v>
      </c>
      <c r="J48" s="21">
        <f>-(MAX(0,H48-C48)*I48)</f>
        <v>-18000</v>
      </c>
      <c r="K48" s="18"/>
      <c r="L48" s="21">
        <f>+J48+E48</f>
        <v>-17700</v>
      </c>
      <c r="M48" s="18"/>
    </row>
    <row r="49" spans="3:13" x14ac:dyDescent="0.35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3:13" x14ac:dyDescent="0.35">
      <c r="C50" s="18"/>
      <c r="D50" s="18"/>
      <c r="E50" s="25">
        <f>E48+E47+E44</f>
        <v>-10000</v>
      </c>
      <c r="F50" s="18"/>
      <c r="G50" s="18"/>
      <c r="H50" s="18"/>
      <c r="I50" s="18"/>
      <c r="J50" s="18"/>
      <c r="K50" s="18"/>
      <c r="L50" s="25">
        <f>+L48+L47+L44</f>
        <v>2000</v>
      </c>
      <c r="M50" s="10">
        <f>L50/E50</f>
        <v>-0.2</v>
      </c>
    </row>
    <row r="51" spans="3:13" x14ac:dyDescent="0.35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3:13" x14ac:dyDescent="0.3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2024-09-19T11:47:23Z</dcterms:created>
  <dcterms:modified xsi:type="dcterms:W3CDTF">2024-09-20T10:41:08Z</dcterms:modified>
</cp:coreProperties>
</file>