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Baruch Lectures/"/>
    </mc:Choice>
  </mc:AlternateContent>
  <xr:revisionPtr revIDLastSave="0" documentId="8_{5C257222-F5A4-41AB-817F-A903E032C532}" xr6:coauthVersionLast="43" xr6:coauthVersionMax="43" xr10:uidLastSave="{00000000-0000-0000-0000-000000000000}"/>
  <bookViews>
    <workbookView xWindow="-50520" yWindow="-1455" windowWidth="25440" windowHeight="14775" xr2:uid="{054EF6F3-DF19-48F4-AB52-EC11E2AFD0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B21" i="1"/>
  <c r="B20" i="1"/>
  <c r="F19" i="1" s="1"/>
  <c r="B19" i="1"/>
  <c r="G19" i="1" s="1"/>
  <c r="B18" i="1"/>
  <c r="B17" i="1"/>
  <c r="I19" i="1" s="1"/>
  <c r="B11" i="1"/>
  <c r="B8" i="1"/>
  <c r="D17" i="1" l="1"/>
  <c r="D18" i="1" l="1"/>
  <c r="D20" i="1" s="1"/>
  <c r="D19" i="1"/>
  <c r="D22" i="1" s="1"/>
</calcChain>
</file>

<file path=xl/sharedStrings.xml><?xml version="1.0" encoding="utf-8"?>
<sst xmlns="http://schemas.openxmlformats.org/spreadsheetml/2006/main" count="35" uniqueCount="35">
  <si>
    <t>Pharma Inc.</t>
  </si>
  <si>
    <t>Using Black-Scholes Option Pricing Model</t>
  </si>
  <si>
    <t>Number of Patients=</t>
  </si>
  <si>
    <t>Drug Price (per pill) - net of cost of producing =</t>
  </si>
  <si>
    <t>Daily Use =</t>
  </si>
  <si>
    <t>Days</t>
  </si>
  <si>
    <t>Average  Length for Usage =</t>
  </si>
  <si>
    <t>Years</t>
  </si>
  <si>
    <t>Present Value of =</t>
  </si>
  <si>
    <t>Total Development Cost  (X) =</t>
  </si>
  <si>
    <t>IP Patent life  (t)=</t>
  </si>
  <si>
    <t>years</t>
  </si>
  <si>
    <r>
      <t>Cost of Delay  (</t>
    </r>
    <r>
      <rPr>
        <sz val="11"/>
        <color theme="1"/>
        <rFont val="Calibri"/>
        <family val="2"/>
      </rPr>
      <t>δ)</t>
    </r>
    <r>
      <rPr>
        <sz val="11"/>
        <color theme="1"/>
        <rFont val="Calibri"/>
        <family val="2"/>
        <scheme val="minor"/>
      </rPr>
      <t>=</t>
    </r>
  </si>
  <si>
    <t>1/17 years</t>
  </si>
  <si>
    <t>Risk Free Rate (i) =</t>
  </si>
  <si>
    <t>Variance =</t>
  </si>
  <si>
    <t>USING BLACK-SCHOLES OPTION MODEL</t>
  </si>
  <si>
    <t>INPUT</t>
  </si>
  <si>
    <t>OUTPUT</t>
  </si>
  <si>
    <t>Standard Deviation  (σ) =</t>
  </si>
  <si>
    <t>d1 =</t>
  </si>
  <si>
    <t>d1</t>
  </si>
  <si>
    <t>Expiration (in years)  (T) =</t>
  </si>
  <si>
    <t>d2 =</t>
  </si>
  <si>
    <t>ln(s/x)</t>
  </si>
  <si>
    <t>(i-d+(sigma^2)/2)*t</t>
  </si>
  <si>
    <t>sigm*sqrt(t)</t>
  </si>
  <si>
    <t>Risk-Free Rate (Annual) (i) =</t>
  </si>
  <si>
    <t>N(d1) =</t>
  </si>
  <si>
    <t>Stock Price (S ) =</t>
  </si>
  <si>
    <t>N(d2) =</t>
  </si>
  <si>
    <t>Exercise Price (X) =</t>
  </si>
  <si>
    <t>Dividend Yield (annual) (δ) =</t>
  </si>
  <si>
    <t>Value=</t>
  </si>
  <si>
    <t>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</si>
</sst>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1" applyNumberFormat="1" applyFont="1"/>
    <xf numFmtId="8" fontId="0" fillId="0" borderId="0" xfId="0" applyNumberFormat="1"/>
    <xf numFmtId="6" fontId="0" fillId="0" borderId="0" xfId="0" applyNumberFormat="1"/>
    <xf numFmtId="165" fontId="0" fillId="0" borderId="0" xfId="0" applyNumberFormat="1"/>
    <xf numFmtId="0" fontId="0" fillId="0" borderId="0" xfId="0" quotePrefix="1"/>
    <xf numFmtId="9" fontId="0" fillId="0" borderId="0" xfId="0" applyNumberFormat="1"/>
    <xf numFmtId="0" fontId="5" fillId="0" borderId="0" xfId="0" applyFont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0" fillId="0" borderId="4" xfId="0" applyBorder="1" applyAlignment="1">
      <alignment horizontal="right"/>
    </xf>
    <xf numFmtId="10" fontId="7" fillId="3" borderId="5" xfId="2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166" fontId="0" fillId="3" borderId="7" xfId="0" quotePrefix="1" applyNumberFormat="1" applyFill="1" applyBorder="1" applyAlignment="1">
      <alignment horizontal="center"/>
    </xf>
    <xf numFmtId="0" fontId="0" fillId="0" borderId="8" xfId="0" applyBorder="1" applyAlignment="1">
      <alignment horizontal="right"/>
    </xf>
    <xf numFmtId="0" fontId="7" fillId="3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166" fontId="0" fillId="3" borderId="11" xfId="0" quotePrefix="1" applyNumberFormat="1" applyFill="1" applyBorder="1" applyAlignment="1">
      <alignment horizontal="center"/>
    </xf>
    <xf numFmtId="9" fontId="7" fillId="3" borderId="9" xfId="2" applyFont="1" applyFill="1" applyBorder="1" applyAlignment="1">
      <alignment horizontal="center"/>
    </xf>
    <xf numFmtId="164" fontId="7" fillId="3" borderId="9" xfId="1" applyNumberFormat="1" applyFont="1" applyFill="1" applyBorder="1" applyAlignment="1">
      <alignment horizontal="center"/>
    </xf>
    <xf numFmtId="0" fontId="0" fillId="0" borderId="10" xfId="0" applyFill="1" applyBorder="1"/>
    <xf numFmtId="0" fontId="0" fillId="3" borderId="11" xfId="0" applyFill="1" applyBorder="1"/>
    <xf numFmtId="165" fontId="7" fillId="3" borderId="9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164" fontId="6" fillId="3" borderId="13" xfId="1" quotePrefix="1" applyNumberFormat="1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5" xfId="0" applyBorder="1"/>
    <xf numFmtId="0" fontId="0" fillId="0" borderId="19" xfId="0" applyBorder="1"/>
    <xf numFmtId="0" fontId="0" fillId="0" borderId="20" xfId="0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0F338-D482-4A36-9388-3E74AE97EEB5}">
  <dimension ref="A1:J22"/>
  <sheetViews>
    <sheetView tabSelected="1" workbookViewId="0">
      <selection activeCell="F9" sqref="F9"/>
    </sheetView>
  </sheetViews>
  <sheetFormatPr defaultRowHeight="14.35" x14ac:dyDescent="0.5"/>
  <cols>
    <col min="1" max="1" width="40.3515625" customWidth="1"/>
    <col min="2" max="2" width="14.76171875" customWidth="1"/>
    <col min="3" max="3" width="9.87890625" customWidth="1"/>
    <col min="4" max="4" width="14.234375" customWidth="1"/>
    <col min="5" max="5" width="13.05859375" customWidth="1"/>
    <col min="8" max="8" width="16.46875" bestFit="1" customWidth="1"/>
  </cols>
  <sheetData>
    <row r="1" spans="1:10" ht="23.35" x14ac:dyDescent="0.8">
      <c r="A1" s="1" t="s">
        <v>0</v>
      </c>
    </row>
    <row r="2" spans="1:10" ht="13" customHeight="1" x14ac:dyDescent="0.5">
      <c r="A2" s="2" t="s">
        <v>1</v>
      </c>
    </row>
    <row r="4" spans="1:10" x14ac:dyDescent="0.5">
      <c r="A4" s="3" t="s">
        <v>2</v>
      </c>
      <c r="B4" s="4">
        <v>100000</v>
      </c>
    </row>
    <row r="5" spans="1:10" x14ac:dyDescent="0.5">
      <c r="A5" s="3" t="s">
        <v>3</v>
      </c>
      <c r="B5" s="5">
        <v>46.5</v>
      </c>
    </row>
    <row r="6" spans="1:10" x14ac:dyDescent="0.5">
      <c r="A6" s="3" t="s">
        <v>4</v>
      </c>
      <c r="B6">
        <v>365</v>
      </c>
      <c r="C6" t="s">
        <v>5</v>
      </c>
    </row>
    <row r="7" spans="1:10" x14ac:dyDescent="0.5">
      <c r="A7" s="3" t="s">
        <v>6</v>
      </c>
      <c r="B7">
        <v>2</v>
      </c>
      <c r="C7" t="s">
        <v>7</v>
      </c>
    </row>
    <row r="8" spans="1:10" x14ac:dyDescent="0.5">
      <c r="A8" s="3" t="s">
        <v>8</v>
      </c>
      <c r="B8" s="6">
        <f>+B7*B6*B5*B4</f>
        <v>3394500000</v>
      </c>
    </row>
    <row r="9" spans="1:10" x14ac:dyDescent="0.5">
      <c r="A9" s="3" t="s">
        <v>9</v>
      </c>
      <c r="B9" s="6">
        <v>2750000000</v>
      </c>
    </row>
    <row r="10" spans="1:10" x14ac:dyDescent="0.5">
      <c r="A10" s="3" t="s">
        <v>10</v>
      </c>
      <c r="B10">
        <v>17</v>
      </c>
      <c r="C10" t="s">
        <v>11</v>
      </c>
    </row>
    <row r="11" spans="1:10" x14ac:dyDescent="0.5">
      <c r="A11" s="3" t="s">
        <v>12</v>
      </c>
      <c r="B11" s="7">
        <f>1/B10</f>
        <v>5.8823529411764705E-2</v>
      </c>
      <c r="C11" s="8" t="s">
        <v>13</v>
      </c>
    </row>
    <row r="12" spans="1:10" x14ac:dyDescent="0.5">
      <c r="A12" s="3" t="s">
        <v>14</v>
      </c>
      <c r="B12" s="9">
        <v>3.5000000000000003E-2</v>
      </c>
    </row>
    <row r="13" spans="1:10" x14ac:dyDescent="0.5">
      <c r="A13" s="3" t="s">
        <v>15</v>
      </c>
      <c r="B13">
        <v>0.224</v>
      </c>
    </row>
    <row r="14" spans="1:10" x14ac:dyDescent="0.5">
      <c r="A14" s="10"/>
    </row>
    <row r="15" spans="1:10" ht="14.7" thickBot="1" x14ac:dyDescent="0.55000000000000004">
      <c r="A15" s="10" t="s">
        <v>16</v>
      </c>
    </row>
    <row r="16" spans="1:10" ht="14.7" thickBot="1" x14ac:dyDescent="0.55000000000000004">
      <c r="A16" s="11" t="s">
        <v>17</v>
      </c>
      <c r="B16" s="12"/>
      <c r="C16" s="11" t="s">
        <v>18</v>
      </c>
      <c r="D16" s="13"/>
      <c r="F16" s="29" t="s">
        <v>34</v>
      </c>
      <c r="G16" s="30"/>
      <c r="H16" s="30"/>
      <c r="I16" s="30"/>
      <c r="J16" s="31"/>
    </row>
    <row r="17" spans="1:10" ht="21.45" customHeight="1" x14ac:dyDescent="0.5">
      <c r="A17" s="14" t="s">
        <v>19</v>
      </c>
      <c r="B17" s="15">
        <f>SQRT(B13)</f>
        <v>0.47328638264796929</v>
      </c>
      <c r="C17" s="16" t="s">
        <v>20</v>
      </c>
      <c r="D17" s="17">
        <f>(F19+G19)/I19</f>
        <v>0.87606181421579521</v>
      </c>
      <c r="F17" s="32" t="s">
        <v>21</v>
      </c>
      <c r="G17" s="33"/>
      <c r="H17" s="33"/>
      <c r="I17" s="33"/>
      <c r="J17" s="34"/>
    </row>
    <row r="18" spans="1:10" ht="21.45" customHeight="1" x14ac:dyDescent="0.5">
      <c r="A18" s="18" t="s">
        <v>22</v>
      </c>
      <c r="B18" s="19">
        <f>+B10</f>
        <v>17</v>
      </c>
      <c r="C18" s="20" t="s">
        <v>23</v>
      </c>
      <c r="D18" s="21">
        <f>D17-I19</f>
        <v>-1.0753479326082798</v>
      </c>
      <c r="F18" s="32" t="s">
        <v>24</v>
      </c>
      <c r="G18" s="33" t="s">
        <v>25</v>
      </c>
      <c r="H18" s="33"/>
      <c r="I18" s="33" t="s">
        <v>26</v>
      </c>
      <c r="J18" s="34"/>
    </row>
    <row r="19" spans="1:10" ht="21.45" customHeight="1" x14ac:dyDescent="0.5">
      <c r="A19" s="18" t="s">
        <v>27</v>
      </c>
      <c r="B19" s="22">
        <f>+B12</f>
        <v>3.5000000000000003E-2</v>
      </c>
      <c r="C19" s="20" t="s">
        <v>28</v>
      </c>
      <c r="D19" s="21">
        <f>NORMSDIST(D17)</f>
        <v>0.80950178480594137</v>
      </c>
      <c r="F19" s="32">
        <f>LN(B20/B21)</f>
        <v>0.21055556308108475</v>
      </c>
      <c r="G19" s="33">
        <f>(B19-B22+(B17^2)/2)*B18</f>
        <v>1.4990000000000001</v>
      </c>
      <c r="H19" s="33"/>
      <c r="I19" s="33">
        <f>B17*SQRT(B18)</f>
        <v>1.951409746824075</v>
      </c>
      <c r="J19" s="34"/>
    </row>
    <row r="20" spans="1:10" ht="21.45" customHeight="1" x14ac:dyDescent="0.5">
      <c r="A20" s="18" t="s">
        <v>29</v>
      </c>
      <c r="B20" s="23">
        <f>+B8</f>
        <v>3394500000</v>
      </c>
      <c r="C20" s="20" t="s">
        <v>30</v>
      </c>
      <c r="D20" s="21">
        <f>NORMSDIST(D18)</f>
        <v>0.14110949183088334</v>
      </c>
      <c r="F20" s="32"/>
      <c r="G20" s="33"/>
      <c r="H20" s="33"/>
      <c r="I20" s="33"/>
      <c r="J20" s="34"/>
    </row>
    <row r="21" spans="1:10" ht="21.45" customHeight="1" x14ac:dyDescent="0.5">
      <c r="A21" s="18" t="s">
        <v>31</v>
      </c>
      <c r="B21" s="23">
        <f>+B9</f>
        <v>2750000000</v>
      </c>
      <c r="C21" s="24"/>
      <c r="D21" s="25"/>
      <c r="F21" s="35"/>
      <c r="G21" s="36"/>
      <c r="H21" s="36"/>
      <c r="I21" s="36"/>
      <c r="J21" s="37"/>
    </row>
    <row r="22" spans="1:10" ht="14.7" thickBot="1" x14ac:dyDescent="0.55000000000000004">
      <c r="A22" s="18" t="s">
        <v>32</v>
      </c>
      <c r="B22" s="26">
        <f>+B11</f>
        <v>5.8823529411764705E-2</v>
      </c>
      <c r="C22" s="27" t="s">
        <v>33</v>
      </c>
      <c r="D22" s="28">
        <f>(B20*EXP(-B22*B18)*D19)-(B21*EXP(-B19*B18)*D20)</f>
        <v>796844461.69853759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2019-05-07T22:56:14Z</dcterms:created>
  <dcterms:modified xsi:type="dcterms:W3CDTF">2019-05-07T22:58:49Z</dcterms:modified>
</cp:coreProperties>
</file>