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18300" windowHeight="12075" activeTab="0"/>
  </bookViews>
  <sheets>
    <sheet name="Sheet1" sheetId="1" r:id="rId1"/>
    <sheet name="Sheet2" sheetId="2" r:id="rId2"/>
    <sheet name="Sheet3" sheetId="3" r:id="rId3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41393.664224537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<sst xmlns="http://schemas.openxmlformats.org/spreadsheetml/2006/main" count="110" uniqueCount="107">
  <si>
    <t>DEBT &amp; FIXED INCOME MARKETS</t>
  </si>
  <si>
    <t>HOMEWORK #3</t>
  </si>
  <si>
    <t>Balance Sheet (000's)</t>
  </si>
  <si>
    <t>Current Assets</t>
  </si>
  <si>
    <t xml:space="preserve"> Cash</t>
  </si>
  <si>
    <t xml:space="preserve"> Accounts Receivable</t>
  </si>
  <si>
    <t xml:space="preserve"> Inventories</t>
  </si>
  <si>
    <t xml:space="preserve"> Prepaid Expenses</t>
  </si>
  <si>
    <t>Total Current Assets</t>
  </si>
  <si>
    <t>Property and Equipment</t>
  </si>
  <si>
    <t xml:space="preserve"> Land</t>
  </si>
  <si>
    <t xml:space="preserve"> Building</t>
  </si>
  <si>
    <t xml:space="preserve"> Furniture &amp; Equipment</t>
  </si>
  <si>
    <t>Total Gross P&amp;E</t>
  </si>
  <si>
    <t>Less Accumulated Depreciaition</t>
  </si>
  <si>
    <t>Net P&amp;E</t>
  </si>
  <si>
    <t>Long-Term Investments</t>
  </si>
  <si>
    <t>Total Assets</t>
  </si>
  <si>
    <t>Liabilities and Owners Equity</t>
  </si>
  <si>
    <t>Current Liabilities</t>
  </si>
  <si>
    <t xml:space="preserve"> Accounts Payable</t>
  </si>
  <si>
    <t xml:space="preserve"> Accrued Income Taxes</t>
  </si>
  <si>
    <t xml:space="preserve"> Accrued Expenses</t>
  </si>
  <si>
    <t xml:space="preserve"> Current Portion of Long Term Debt</t>
  </si>
  <si>
    <t>Total Current Liabilities</t>
  </si>
  <si>
    <t>Long-Term Debt:</t>
  </si>
  <si>
    <t>Deferred Income Taxes</t>
  </si>
  <si>
    <t>Total Liabilties</t>
  </si>
  <si>
    <t>Owners' Equity</t>
  </si>
  <si>
    <t xml:space="preserve"> Common Stock</t>
  </si>
  <si>
    <t xml:space="preserve"> Paid-in-Capital</t>
  </si>
  <si>
    <t xml:space="preserve"> Retained Earnings</t>
  </si>
  <si>
    <t>Total Owners' Equity</t>
  </si>
  <si>
    <t>Total Liabilities &amp; Owner's Equity</t>
  </si>
  <si>
    <t>Income Statement (000's)</t>
  </si>
  <si>
    <t>Revenues by Geography</t>
  </si>
  <si>
    <t xml:space="preserve">  U.S.</t>
  </si>
  <si>
    <t xml:space="preserve">  Europe</t>
  </si>
  <si>
    <t xml:space="preserve">  Asia</t>
  </si>
  <si>
    <t>Total Revenue</t>
  </si>
  <si>
    <t>Cost of Revenues by Geography</t>
  </si>
  <si>
    <t>Total Cost of Revenue</t>
  </si>
  <si>
    <t>Gross Profit</t>
  </si>
  <si>
    <t>Operating Expenses</t>
  </si>
  <si>
    <t xml:space="preserve"> Administrative &amp; General</t>
  </si>
  <si>
    <t xml:space="preserve"> Marketing Expenses</t>
  </si>
  <si>
    <t xml:space="preserve"> Other Operating Expenses</t>
  </si>
  <si>
    <t>Total Operating Expenses</t>
  </si>
  <si>
    <t>EBITDA</t>
  </si>
  <si>
    <t>Depreciation</t>
  </si>
  <si>
    <t>EBIT</t>
  </si>
  <si>
    <t>Interest Expense</t>
  </si>
  <si>
    <t>EBT</t>
  </si>
  <si>
    <t>Taxes</t>
  </si>
  <si>
    <t>Net Income</t>
  </si>
  <si>
    <t>Cash Flow Statement (000's)</t>
  </si>
  <si>
    <t xml:space="preserve">  Plus Depreciation</t>
  </si>
  <si>
    <t xml:space="preserve">  Plus Deffered Taxes</t>
  </si>
  <si>
    <t>Cash Income</t>
  </si>
  <si>
    <t>Working Capital Activities</t>
  </si>
  <si>
    <t xml:space="preserve">  Change in Accounts Receivable</t>
  </si>
  <si>
    <t xml:space="preserve">  Change in Inventory</t>
  </si>
  <si>
    <t xml:space="preserve">  Change in Prepaid Expenses</t>
  </si>
  <si>
    <t xml:space="preserve">  Change in Accounts Payable</t>
  </si>
  <si>
    <t xml:space="preserve">  Change in Accrued Income Taxes</t>
  </si>
  <si>
    <t xml:space="preserve">  Change in Accrued Expenses</t>
  </si>
  <si>
    <t>Total Change in Working Capital</t>
  </si>
  <si>
    <t>Operating Cash Flow (OCF)</t>
  </si>
  <si>
    <t>Investment Activities</t>
  </si>
  <si>
    <t xml:space="preserve">  Capital Expenditures</t>
  </si>
  <si>
    <t xml:space="preserve">  Investments (Change)</t>
  </si>
  <si>
    <t>Total Financing Activities</t>
  </si>
  <si>
    <t>Cash Available Before Financing Activities</t>
  </si>
  <si>
    <t>Financing Activities</t>
  </si>
  <si>
    <t xml:space="preserve">   ST Debt Payments</t>
  </si>
  <si>
    <t xml:space="preserve">   LT Payments</t>
  </si>
  <si>
    <t xml:space="preserve">   Equity Contribution</t>
  </si>
  <si>
    <t>Free Cash Flow</t>
  </si>
  <si>
    <t>Beginning Cash</t>
  </si>
  <si>
    <t>Ending Cash</t>
  </si>
  <si>
    <t>Collateral Analysis</t>
  </si>
  <si>
    <t>Advance Rates (ABL Facility)</t>
  </si>
  <si>
    <t>BV of 
Assets
($ mm)</t>
  </si>
  <si>
    <t>Debt 
Capacity based on Colateral</t>
  </si>
  <si>
    <t>Cash</t>
  </si>
  <si>
    <t>A/R</t>
  </si>
  <si>
    <t>Inventory</t>
  </si>
  <si>
    <t>Fixed Assets</t>
  </si>
  <si>
    <t>Investments</t>
  </si>
  <si>
    <t>Total</t>
  </si>
  <si>
    <t>Debt Capacity</t>
  </si>
  <si>
    <t>Cash Flow Analysis (Debt Capacity)</t>
  </si>
  <si>
    <t>Assumptions</t>
  </si>
  <si>
    <t>Revenue</t>
  </si>
  <si>
    <t>CoGS</t>
  </si>
  <si>
    <t>Oper. Exp.</t>
  </si>
  <si>
    <t xml:space="preserve">  EBITDA</t>
  </si>
  <si>
    <t>Less Capex</t>
  </si>
  <si>
    <t>Less Cash Taxes (% of EBIT)</t>
  </si>
  <si>
    <t>Less WC</t>
  </si>
  <si>
    <t xml:space="preserve">  CFADS</t>
  </si>
  <si>
    <t>Terminal Value (based on EBITDA)</t>
  </si>
  <si>
    <t>PV</t>
  </si>
  <si>
    <t>Inerest Rate (Cost of Funds)</t>
  </si>
  <si>
    <t>Cushion</t>
  </si>
  <si>
    <t>Leverage</t>
  </si>
  <si>
    <t>* Adj for Depr = same as Capex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</si>
</sst>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.0\x"/>
  </numFmts>
  <fonts count="9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1" fontId="4" fillId="0" borderId="0" xfId="15" applyNumberFormat="1" applyFont="1" applyBorder="1" applyAlignment="1">
      <alignment/>
    </xf>
    <xf numFmtId="41" fontId="4" fillId="0" borderId="1" xfId="15" applyNumberFormat="1" applyFont="1" applyBorder="1" applyAlignment="1">
      <alignment/>
    </xf>
    <xf numFmtId="41" fontId="0" fillId="0" borderId="0" xfId="15" applyNumberFormat="1" applyBorder="1" applyAlignment="1">
      <alignment/>
    </xf>
    <xf numFmtId="41" fontId="0" fillId="0" borderId="1" xfId="15" applyNumberFormat="1" applyBorder="1" applyAlignment="1">
      <alignment/>
    </xf>
    <xf numFmtId="41" fontId="0" fillId="0" borderId="2" xfId="15" applyNumberFormat="1" applyBorder="1" applyAlignment="1">
      <alignment/>
    </xf>
    <xf numFmtId="9" fontId="0" fillId="0" borderId="0" xfId="19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1" fontId="0" fillId="0" borderId="6" xfId="15" applyNumberFormat="1" applyBorder="1" applyAlignment="1">
      <alignment/>
    </xf>
    <xf numFmtId="0" fontId="0" fillId="0" borderId="7" xfId="0" applyBorder="1" applyAlignment="1">
      <alignment/>
    </xf>
    <xf numFmtId="0" fontId="3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2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43" fontId="2" fillId="2" borderId="11" xfId="15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vertical="top" wrapText="1"/>
    </xf>
    <xf numFmtId="9" fontId="7" fillId="0" borderId="12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9" fontId="7" fillId="0" borderId="11" xfId="0" applyNumberFormat="1" applyFont="1" applyBorder="1" applyAlignment="1">
      <alignment horizontal="center" vertical="top" wrapText="1"/>
    </xf>
    <xf numFmtId="166" fontId="0" fillId="0" borderId="12" xfId="15" applyNumberFormat="1" applyBorder="1" applyAlignment="1">
      <alignment/>
    </xf>
    <xf numFmtId="166" fontId="0" fillId="0" borderId="11" xfId="15" applyNumberFormat="1" applyBorder="1" applyAlignment="1">
      <alignment/>
    </xf>
    <xf numFmtId="166" fontId="2" fillId="0" borderId="13" xfId="0" applyNumberFormat="1" applyFont="1" applyBorder="1" applyAlignment="1">
      <alignment/>
    </xf>
    <xf numFmtId="166" fontId="0" fillId="0" borderId="14" xfId="15" applyNumberFormat="1" applyBorder="1" applyAlignment="1">
      <alignment/>
    </xf>
    <xf numFmtId="166" fontId="2" fillId="2" borderId="15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2" fillId="2" borderId="2" xfId="0" applyFont="1" applyFill="1" applyBorder="1" applyAlignment="1">
      <alignment horizontal="center"/>
    </xf>
    <xf numFmtId="10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2" fillId="2" borderId="8" xfId="0" applyFont="1" applyFill="1" applyBorder="1" applyAlignment="1">
      <alignment/>
    </xf>
    <xf numFmtId="0" fontId="0" fillId="0" borderId="1" xfId="0" applyBorder="1" applyAlignment="1">
      <alignment/>
    </xf>
    <xf numFmtId="0" fontId="3" fillId="2" borderId="16" xfId="0" applyFont="1" applyFill="1" applyBorder="1" applyAlignment="1">
      <alignment/>
    </xf>
    <xf numFmtId="0" fontId="5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" borderId="2" xfId="0" applyFill="1" applyBorder="1" applyAlignment="1">
      <alignment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166" fontId="2" fillId="0" borderId="0" xfId="15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2" fillId="0" borderId="2" xfId="0" applyNumberFormat="1" applyFont="1" applyBorder="1" applyAlignment="1">
      <alignment/>
    </xf>
    <xf numFmtId="166" fontId="2" fillId="2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workbookViewId="0" topLeftCell="A1">
      <selection activeCell="M15" sqref="M15"/>
    </sheetView>
  </sheetViews>
  <sheetFormatPr defaultColWidth="9.140625" defaultRowHeight="12.75"/>
  <cols>
    <col min="3" max="3" width="12.8515625" style="0" bestFit="1" customWidth="1"/>
    <col min="5" max="5" width="11.8515625" style="0" customWidth="1"/>
    <col min="6" max="6" width="12.00390625" style="0" bestFit="1" customWidth="1"/>
    <col min="7" max="9" width="10.28125" style="0" bestFit="1" customWidth="1"/>
    <col min="10" max="10" width="10.421875" style="0" customWidth="1"/>
    <col min="11" max="11" width="10.28125" style="0" bestFit="1" customWidth="1"/>
    <col min="16" max="16" width="2.00390625" style="0" customWidth="1"/>
  </cols>
  <sheetData>
    <row r="1" ht="23.25">
      <c r="A1" s="1" t="s">
        <v>0</v>
      </c>
    </row>
    <row r="3" ht="12.75">
      <c r="A3" s="2" t="s">
        <v>1</v>
      </c>
    </row>
    <row r="4" ht="13.5" thickBot="1"/>
    <row r="5" spans="1:16" ht="21" customHeight="1" thickBot="1">
      <c r="A5" s="19" t="s">
        <v>2</v>
      </c>
      <c r="B5" s="20"/>
      <c r="C5" s="20"/>
      <c r="D5" s="21"/>
      <c r="E5" s="21">
        <v>2009</v>
      </c>
      <c r="F5" s="43" t="s">
        <v>34</v>
      </c>
      <c r="G5" s="20"/>
      <c r="H5" s="20"/>
      <c r="I5" s="21"/>
      <c r="J5" s="21">
        <v>2009</v>
      </c>
      <c r="K5" s="43" t="s">
        <v>55</v>
      </c>
      <c r="L5" s="20"/>
      <c r="M5" s="20"/>
      <c r="N5" s="20"/>
      <c r="O5" s="21">
        <v>2009</v>
      </c>
      <c r="P5" s="22"/>
    </row>
    <row r="6" spans="1:16" ht="17.25" customHeight="1">
      <c r="A6" s="12"/>
      <c r="B6" s="5"/>
      <c r="C6" s="5"/>
      <c r="D6" s="5"/>
      <c r="E6" s="5"/>
      <c r="F6" s="44"/>
      <c r="G6" s="5"/>
      <c r="H6" s="5"/>
      <c r="I6" s="4"/>
      <c r="J6" s="4"/>
      <c r="K6" s="46"/>
      <c r="L6" s="5"/>
      <c r="M6" s="5"/>
      <c r="N6" s="5"/>
      <c r="O6" s="8"/>
      <c r="P6" s="13"/>
    </row>
    <row r="7" spans="1:16" ht="17.25" customHeight="1">
      <c r="A7" s="14" t="s">
        <v>3</v>
      </c>
      <c r="B7" s="5"/>
      <c r="C7" s="5"/>
      <c r="D7" s="5"/>
      <c r="E7" s="5"/>
      <c r="F7" s="45" t="s">
        <v>35</v>
      </c>
      <c r="G7" s="5"/>
      <c r="H7" s="5"/>
      <c r="I7" s="5"/>
      <c r="J7" s="5"/>
      <c r="K7" s="46" t="s">
        <v>54</v>
      </c>
      <c r="L7" s="5"/>
      <c r="M7" s="5"/>
      <c r="N7" s="5"/>
      <c r="O7" s="8">
        <v>148800</v>
      </c>
      <c r="P7" s="13"/>
    </row>
    <row r="8" spans="1:16" ht="17.25" customHeight="1">
      <c r="A8" s="12" t="s">
        <v>4</v>
      </c>
      <c r="B8" s="5"/>
      <c r="C8" s="5"/>
      <c r="D8" s="6"/>
      <c r="E8" s="8">
        <v>65800</v>
      </c>
      <c r="F8" s="46" t="s">
        <v>36</v>
      </c>
      <c r="G8" s="5"/>
      <c r="H8" s="5"/>
      <c r="I8" s="6"/>
      <c r="J8" s="6">
        <v>920000</v>
      </c>
      <c r="K8" s="46" t="s">
        <v>56</v>
      </c>
      <c r="L8" s="5"/>
      <c r="M8" s="5"/>
      <c r="N8" s="5"/>
      <c r="O8" s="8">
        <v>65000</v>
      </c>
      <c r="P8" s="13"/>
    </row>
    <row r="9" spans="1:16" ht="17.25" customHeight="1">
      <c r="A9" s="12" t="s">
        <v>5</v>
      </c>
      <c r="B9" s="5"/>
      <c r="C9" s="5"/>
      <c r="D9" s="6"/>
      <c r="E9" s="6">
        <v>60000</v>
      </c>
      <c r="F9" s="46" t="s">
        <v>37</v>
      </c>
      <c r="G9" s="5"/>
      <c r="H9" s="5"/>
      <c r="I9" s="6"/>
      <c r="J9" s="6">
        <v>140000</v>
      </c>
      <c r="K9" s="46" t="s">
        <v>57</v>
      </c>
      <c r="L9" s="5"/>
      <c r="M9" s="5"/>
      <c r="N9" s="5"/>
      <c r="O9" s="9">
        <v>5000</v>
      </c>
      <c r="P9" s="13"/>
    </row>
    <row r="10" spans="1:16" ht="17.25" customHeight="1">
      <c r="A10" s="12" t="s">
        <v>6</v>
      </c>
      <c r="B10" s="5"/>
      <c r="C10" s="5"/>
      <c r="D10" s="6"/>
      <c r="E10" s="6">
        <v>40000</v>
      </c>
      <c r="F10" s="46" t="s">
        <v>38</v>
      </c>
      <c r="G10" s="5"/>
      <c r="H10" s="5"/>
      <c r="I10" s="6"/>
      <c r="J10" s="7">
        <v>50000</v>
      </c>
      <c r="K10" s="46" t="s">
        <v>58</v>
      </c>
      <c r="L10" s="5"/>
      <c r="M10" s="5"/>
      <c r="N10" s="5"/>
      <c r="O10" s="8">
        <v>218800</v>
      </c>
      <c r="P10" s="13"/>
    </row>
    <row r="11" spans="1:16" ht="17.25" customHeight="1">
      <c r="A11" s="12" t="s">
        <v>7</v>
      </c>
      <c r="B11" s="5"/>
      <c r="C11" s="5"/>
      <c r="D11" s="6"/>
      <c r="E11" s="7">
        <v>9000</v>
      </c>
      <c r="F11" s="46" t="s">
        <v>39</v>
      </c>
      <c r="G11" s="5"/>
      <c r="H11" s="5"/>
      <c r="I11" s="8"/>
      <c r="J11" s="8">
        <v>1110000</v>
      </c>
      <c r="K11" s="46"/>
      <c r="L11" s="5"/>
      <c r="M11" s="5"/>
      <c r="N11" s="5"/>
      <c r="O11" s="8"/>
      <c r="P11" s="13"/>
    </row>
    <row r="12" spans="1:16" ht="17.25" customHeight="1">
      <c r="A12" s="12" t="s">
        <v>8</v>
      </c>
      <c r="B12" s="5"/>
      <c r="C12" s="5"/>
      <c r="D12" s="8"/>
      <c r="E12" s="8">
        <v>174800</v>
      </c>
      <c r="F12" s="46"/>
      <c r="G12" s="5"/>
      <c r="H12" s="5"/>
      <c r="I12" s="8"/>
      <c r="J12" s="8"/>
      <c r="K12" s="45" t="s">
        <v>59</v>
      </c>
      <c r="L12" s="5"/>
      <c r="M12" s="5"/>
      <c r="N12" s="5"/>
      <c r="O12" s="8"/>
      <c r="P12" s="13"/>
    </row>
    <row r="13" spans="1:16" ht="17.25" customHeight="1">
      <c r="A13" s="12"/>
      <c r="B13" s="5"/>
      <c r="C13" s="5"/>
      <c r="D13" s="8"/>
      <c r="E13" s="8"/>
      <c r="F13" s="45" t="s">
        <v>40</v>
      </c>
      <c r="G13" s="5"/>
      <c r="H13" s="5"/>
      <c r="I13" s="8"/>
      <c r="J13" s="8"/>
      <c r="K13" s="46" t="s">
        <v>60</v>
      </c>
      <c r="L13" s="5"/>
      <c r="M13" s="5"/>
      <c r="N13" s="5"/>
      <c r="O13" s="8">
        <v>-15000</v>
      </c>
      <c r="P13" s="13"/>
    </row>
    <row r="14" spans="1:16" ht="17.25" customHeight="1">
      <c r="A14" s="14" t="s">
        <v>9</v>
      </c>
      <c r="B14" s="5"/>
      <c r="C14" s="5"/>
      <c r="D14" s="8"/>
      <c r="E14" s="8"/>
      <c r="F14" s="46" t="str">
        <f>+F8</f>
        <v>  U.S.</v>
      </c>
      <c r="G14" s="5"/>
      <c r="H14" s="5"/>
      <c r="I14" s="6"/>
      <c r="J14" s="6">
        <v>270000</v>
      </c>
      <c r="K14" s="46" t="s">
        <v>61</v>
      </c>
      <c r="L14" s="5"/>
      <c r="M14" s="5"/>
      <c r="N14" s="5"/>
      <c r="O14" s="8">
        <v>-5000</v>
      </c>
      <c r="P14" s="13"/>
    </row>
    <row r="15" spans="1:16" ht="17.25" customHeight="1">
      <c r="A15" s="12" t="s">
        <v>10</v>
      </c>
      <c r="B15" s="5"/>
      <c r="C15" s="5"/>
      <c r="D15" s="6"/>
      <c r="E15" s="8">
        <v>2500000</v>
      </c>
      <c r="F15" s="46" t="str">
        <f>+F9</f>
        <v>  Europe</v>
      </c>
      <c r="G15" s="5"/>
      <c r="H15" s="5"/>
      <c r="I15" s="6"/>
      <c r="J15" s="6">
        <v>115000</v>
      </c>
      <c r="K15" s="46" t="s">
        <v>62</v>
      </c>
      <c r="L15" s="5"/>
      <c r="M15" s="5"/>
      <c r="N15" s="5"/>
      <c r="O15" s="8">
        <v>1000</v>
      </c>
      <c r="P15" s="13"/>
    </row>
    <row r="16" spans="1:16" ht="17.25" customHeight="1">
      <c r="A16" s="12" t="s">
        <v>11</v>
      </c>
      <c r="B16" s="5"/>
      <c r="C16" s="5"/>
      <c r="D16" s="6"/>
      <c r="E16" s="6">
        <v>550000</v>
      </c>
      <c r="F16" s="46" t="str">
        <f>+F10</f>
        <v>  Asia</v>
      </c>
      <c r="G16" s="5"/>
      <c r="H16" s="5"/>
      <c r="I16" s="6"/>
      <c r="J16" s="7">
        <v>35000</v>
      </c>
      <c r="K16" s="46" t="s">
        <v>63</v>
      </c>
      <c r="L16" s="5"/>
      <c r="M16" s="5"/>
      <c r="N16" s="5"/>
      <c r="O16" s="8">
        <v>5000</v>
      </c>
      <c r="P16" s="13"/>
    </row>
    <row r="17" spans="1:16" ht="17.25" customHeight="1">
      <c r="A17" s="12" t="s">
        <v>12</v>
      </c>
      <c r="B17" s="5"/>
      <c r="C17" s="5"/>
      <c r="D17" s="6"/>
      <c r="E17" s="7">
        <v>75000</v>
      </c>
      <c r="F17" s="46" t="s">
        <v>41</v>
      </c>
      <c r="G17" s="5"/>
      <c r="H17" s="5"/>
      <c r="I17" s="8"/>
      <c r="J17" s="8">
        <v>420000</v>
      </c>
      <c r="K17" s="46" t="s">
        <v>64</v>
      </c>
      <c r="L17" s="5"/>
      <c r="M17" s="5"/>
      <c r="N17" s="5"/>
      <c r="O17" s="8">
        <v>-2000</v>
      </c>
      <c r="P17" s="13"/>
    </row>
    <row r="18" spans="1:16" ht="17.25" customHeight="1">
      <c r="A18" s="12" t="s">
        <v>13</v>
      </c>
      <c r="B18" s="5"/>
      <c r="C18" s="5"/>
      <c r="D18" s="8"/>
      <c r="E18" s="8">
        <v>3125000</v>
      </c>
      <c r="F18" s="46"/>
      <c r="G18" s="5"/>
      <c r="H18" s="5"/>
      <c r="I18" s="8"/>
      <c r="J18" s="8"/>
      <c r="K18" s="46" t="s">
        <v>65</v>
      </c>
      <c r="L18" s="5"/>
      <c r="M18" s="5"/>
      <c r="N18" s="5"/>
      <c r="O18" s="9">
        <v>-2000</v>
      </c>
      <c r="P18" s="13"/>
    </row>
    <row r="19" spans="1:16" ht="17.25" customHeight="1">
      <c r="A19" s="12" t="s">
        <v>14</v>
      </c>
      <c r="B19" s="5"/>
      <c r="C19" s="5"/>
      <c r="D19" s="6"/>
      <c r="E19" s="9">
        <v>-365000</v>
      </c>
      <c r="F19" s="46" t="s">
        <v>42</v>
      </c>
      <c r="G19" s="5"/>
      <c r="H19" s="5"/>
      <c r="I19" s="8"/>
      <c r="J19" s="8">
        <v>690000</v>
      </c>
      <c r="K19" s="46" t="s">
        <v>66</v>
      </c>
      <c r="L19" s="5"/>
      <c r="M19" s="5"/>
      <c r="N19" s="5"/>
      <c r="O19" s="8">
        <v>-18000</v>
      </c>
      <c r="P19" s="13"/>
    </row>
    <row r="20" spans="1:16" ht="17.25" customHeight="1">
      <c r="A20" s="12" t="s">
        <v>15</v>
      </c>
      <c r="B20" s="5"/>
      <c r="C20" s="5"/>
      <c r="D20" s="8"/>
      <c r="E20" s="8">
        <v>2760000</v>
      </c>
      <c r="F20" s="46"/>
      <c r="G20" s="5"/>
      <c r="H20" s="5"/>
      <c r="I20" s="8"/>
      <c r="J20" s="8"/>
      <c r="K20" s="46"/>
      <c r="L20" s="5"/>
      <c r="M20" s="5"/>
      <c r="N20" s="5"/>
      <c r="O20" s="9"/>
      <c r="P20" s="13"/>
    </row>
    <row r="21" spans="1:16" ht="17.25" customHeight="1">
      <c r="A21" s="12"/>
      <c r="B21" s="5"/>
      <c r="C21" s="5"/>
      <c r="D21" s="8"/>
      <c r="E21" s="8"/>
      <c r="F21" s="45" t="s">
        <v>43</v>
      </c>
      <c r="G21" s="5"/>
      <c r="H21" s="5"/>
      <c r="I21" s="8"/>
      <c r="J21" s="8"/>
      <c r="K21" s="46" t="s">
        <v>67</v>
      </c>
      <c r="L21" s="5"/>
      <c r="M21" s="5"/>
      <c r="N21" s="5"/>
      <c r="O21" s="8">
        <v>200800</v>
      </c>
      <c r="P21" s="13"/>
    </row>
    <row r="22" spans="1:16" ht="17.25" customHeight="1">
      <c r="A22" s="12" t="s">
        <v>16</v>
      </c>
      <c r="B22" s="5"/>
      <c r="C22" s="5"/>
      <c r="D22" s="6"/>
      <c r="E22" s="6">
        <v>250000</v>
      </c>
      <c r="F22" s="46" t="s">
        <v>44</v>
      </c>
      <c r="G22" s="5"/>
      <c r="H22" s="5"/>
      <c r="I22" s="6"/>
      <c r="J22" s="6">
        <v>165000</v>
      </c>
      <c r="K22" s="46"/>
      <c r="L22" s="5"/>
      <c r="M22" s="5"/>
      <c r="N22" s="5"/>
      <c r="O22" s="8"/>
      <c r="P22" s="13"/>
    </row>
    <row r="23" spans="1:16" ht="17.25" customHeight="1">
      <c r="A23" s="12"/>
      <c r="B23" s="5"/>
      <c r="C23" s="5"/>
      <c r="D23" s="8"/>
      <c r="E23" s="8"/>
      <c r="F23" s="46" t="s">
        <v>45</v>
      </c>
      <c r="G23" s="5"/>
      <c r="H23" s="5"/>
      <c r="I23" s="6"/>
      <c r="J23" s="6">
        <v>80000</v>
      </c>
      <c r="K23" s="45" t="s">
        <v>68</v>
      </c>
      <c r="L23" s="5"/>
      <c r="M23" s="5"/>
      <c r="N23" s="5"/>
      <c r="O23" s="8"/>
      <c r="P23" s="13"/>
    </row>
    <row r="24" spans="1:16" ht="17.25" customHeight="1" thickBot="1">
      <c r="A24" s="12" t="s">
        <v>17</v>
      </c>
      <c r="B24" s="5"/>
      <c r="C24" s="5"/>
      <c r="D24" s="8"/>
      <c r="E24" s="10">
        <f>+E22+E20+E12</f>
        <v>3184800</v>
      </c>
      <c r="F24" s="46" t="s">
        <v>46</v>
      </c>
      <c r="G24" s="5"/>
      <c r="H24" s="5"/>
      <c r="I24" s="6"/>
      <c r="J24" s="7">
        <v>12000</v>
      </c>
      <c r="K24" s="46" t="s">
        <v>69</v>
      </c>
      <c r="L24" s="5"/>
      <c r="M24" s="5"/>
      <c r="N24" s="5"/>
      <c r="O24" s="8">
        <v>-125000</v>
      </c>
      <c r="P24" s="13"/>
    </row>
    <row r="25" spans="1:16" ht="17.25" customHeight="1" thickTop="1">
      <c r="A25" s="12"/>
      <c r="B25" s="5"/>
      <c r="C25" s="5"/>
      <c r="D25" s="8"/>
      <c r="E25" s="8"/>
      <c r="F25" s="46" t="s">
        <v>47</v>
      </c>
      <c r="G25" s="5"/>
      <c r="H25" s="5"/>
      <c r="I25" s="8"/>
      <c r="J25" s="8">
        <v>257000</v>
      </c>
      <c r="K25" s="46" t="s">
        <v>70</v>
      </c>
      <c r="L25" s="5"/>
      <c r="M25" s="5"/>
      <c r="N25" s="5"/>
      <c r="O25" s="9">
        <v>-50000</v>
      </c>
      <c r="P25" s="13"/>
    </row>
    <row r="26" spans="1:16" ht="17.25" customHeight="1">
      <c r="A26" s="14" t="s">
        <v>18</v>
      </c>
      <c r="B26" s="5"/>
      <c r="C26" s="5"/>
      <c r="D26" s="8"/>
      <c r="E26" s="8"/>
      <c r="F26" s="46"/>
      <c r="G26" s="5"/>
      <c r="H26" s="5"/>
      <c r="I26" s="8"/>
      <c r="J26" s="9"/>
      <c r="K26" s="46" t="s">
        <v>71</v>
      </c>
      <c r="L26" s="5"/>
      <c r="M26" s="5"/>
      <c r="N26" s="5"/>
      <c r="O26" s="8">
        <v>-175000</v>
      </c>
      <c r="P26" s="13"/>
    </row>
    <row r="27" spans="1:16" ht="17.25" customHeight="1">
      <c r="A27" s="12"/>
      <c r="B27" s="5"/>
      <c r="C27" s="5"/>
      <c r="D27" s="8"/>
      <c r="E27" s="8"/>
      <c r="F27" s="45" t="s">
        <v>48</v>
      </c>
      <c r="G27" s="5"/>
      <c r="H27" s="5"/>
      <c r="I27" s="8"/>
      <c r="J27" s="9">
        <v>433000</v>
      </c>
      <c r="K27" s="46"/>
      <c r="L27" s="5"/>
      <c r="M27" s="5"/>
      <c r="N27" s="5"/>
      <c r="O27" s="8"/>
      <c r="P27" s="13"/>
    </row>
    <row r="28" spans="1:16" ht="17.25" customHeight="1">
      <c r="A28" s="14" t="s">
        <v>19</v>
      </c>
      <c r="B28" s="5"/>
      <c r="C28" s="5"/>
      <c r="D28" s="8"/>
      <c r="E28" s="8"/>
      <c r="F28" s="46"/>
      <c r="G28" s="5"/>
      <c r="H28" s="5"/>
      <c r="I28" s="8"/>
      <c r="J28" s="8"/>
      <c r="K28" s="46" t="s">
        <v>72</v>
      </c>
      <c r="L28" s="5"/>
      <c r="M28" s="5"/>
      <c r="N28" s="5"/>
      <c r="O28" s="8">
        <v>25800</v>
      </c>
      <c r="P28" s="13"/>
    </row>
    <row r="29" spans="1:16" ht="17.25" customHeight="1">
      <c r="A29" s="12" t="s">
        <v>20</v>
      </c>
      <c r="B29" s="5"/>
      <c r="C29" s="5"/>
      <c r="D29" s="6"/>
      <c r="E29" s="6">
        <v>40000</v>
      </c>
      <c r="F29" s="45" t="s">
        <v>49</v>
      </c>
      <c r="G29" s="5"/>
      <c r="H29" s="5"/>
      <c r="I29" s="6"/>
      <c r="J29" s="7">
        <v>65000</v>
      </c>
      <c r="K29" s="46"/>
      <c r="L29" s="5"/>
      <c r="M29" s="5"/>
      <c r="N29" s="5"/>
      <c r="O29" s="8"/>
      <c r="P29" s="13"/>
    </row>
    <row r="30" spans="1:16" ht="17.25" customHeight="1">
      <c r="A30" s="12" t="s">
        <v>21</v>
      </c>
      <c r="B30" s="5"/>
      <c r="C30" s="5"/>
      <c r="D30" s="6"/>
      <c r="E30" s="6">
        <v>10000</v>
      </c>
      <c r="F30" s="46"/>
      <c r="G30" s="5"/>
      <c r="H30" s="5"/>
      <c r="I30" s="8"/>
      <c r="J30" s="8"/>
      <c r="K30" s="45" t="s">
        <v>73</v>
      </c>
      <c r="L30" s="5"/>
      <c r="M30" s="5"/>
      <c r="N30" s="5"/>
      <c r="O30" s="8"/>
      <c r="P30" s="13"/>
    </row>
    <row r="31" spans="1:16" ht="17.25" customHeight="1">
      <c r="A31" s="12" t="s">
        <v>22</v>
      </c>
      <c r="B31" s="5"/>
      <c r="C31" s="5"/>
      <c r="D31" s="6"/>
      <c r="E31" s="6">
        <v>8000</v>
      </c>
      <c r="F31" s="45" t="s">
        <v>50</v>
      </c>
      <c r="G31" s="5"/>
      <c r="H31" s="5"/>
      <c r="I31" s="8"/>
      <c r="J31" s="8">
        <v>368000</v>
      </c>
      <c r="K31" s="46" t="s">
        <v>74</v>
      </c>
      <c r="L31" s="5"/>
      <c r="M31" s="5"/>
      <c r="N31" s="5"/>
      <c r="O31" s="8">
        <v>-10000</v>
      </c>
      <c r="P31" s="13"/>
    </row>
    <row r="32" spans="1:16" ht="17.25" customHeight="1">
      <c r="A32" s="12" t="s">
        <v>23</v>
      </c>
      <c r="B32" s="5"/>
      <c r="C32" s="5"/>
      <c r="D32" s="6"/>
      <c r="E32" s="7">
        <v>10000</v>
      </c>
      <c r="F32" s="46"/>
      <c r="G32" s="5"/>
      <c r="H32" s="5"/>
      <c r="I32" s="8"/>
      <c r="J32" s="8"/>
      <c r="K32" s="46" t="s">
        <v>75</v>
      </c>
      <c r="L32" s="5"/>
      <c r="M32" s="5"/>
      <c r="N32" s="5"/>
      <c r="O32" s="8">
        <v>-20000</v>
      </c>
      <c r="P32" s="13"/>
    </row>
    <row r="33" spans="1:16" ht="17.25" customHeight="1">
      <c r="A33" s="12" t="s">
        <v>24</v>
      </c>
      <c r="B33" s="5"/>
      <c r="C33" s="5"/>
      <c r="D33" s="8"/>
      <c r="E33" s="8">
        <v>68000</v>
      </c>
      <c r="F33" s="45" t="s">
        <v>51</v>
      </c>
      <c r="G33" s="5"/>
      <c r="H33" s="5"/>
      <c r="I33" s="8"/>
      <c r="J33" s="8">
        <v>120000</v>
      </c>
      <c r="K33" s="46" t="s">
        <v>76</v>
      </c>
      <c r="L33" s="5"/>
      <c r="M33" s="5"/>
      <c r="N33" s="5"/>
      <c r="O33" s="9">
        <v>25000</v>
      </c>
      <c r="P33" s="13"/>
    </row>
    <row r="34" spans="1:16" ht="17.25" customHeight="1">
      <c r="A34" s="12"/>
      <c r="B34" s="5"/>
      <c r="C34" s="5"/>
      <c r="D34" s="8"/>
      <c r="E34" s="8"/>
      <c r="F34" s="46"/>
      <c r="G34" s="5"/>
      <c r="H34" s="5"/>
      <c r="I34" s="8"/>
      <c r="J34" s="9"/>
      <c r="K34" s="46" t="s">
        <v>71</v>
      </c>
      <c r="L34" s="5"/>
      <c r="M34" s="5"/>
      <c r="N34" s="5"/>
      <c r="O34" s="8">
        <v>-5000</v>
      </c>
      <c r="P34" s="13"/>
    </row>
    <row r="35" spans="1:16" ht="17.25" customHeight="1">
      <c r="A35" s="12" t="s">
        <v>25</v>
      </c>
      <c r="B35" s="5"/>
      <c r="C35" s="5"/>
      <c r="D35" s="6"/>
      <c r="E35" s="6">
        <v>1180000</v>
      </c>
      <c r="F35" s="46" t="s">
        <v>52</v>
      </c>
      <c r="G35" s="5"/>
      <c r="H35" s="5"/>
      <c r="I35" s="8"/>
      <c r="J35" s="8">
        <v>248000</v>
      </c>
      <c r="K35" s="46"/>
      <c r="L35" s="5"/>
      <c r="M35" s="5"/>
      <c r="N35" s="5"/>
      <c r="O35" s="8"/>
      <c r="P35" s="13"/>
    </row>
    <row r="36" spans="1:16" ht="17.25" customHeight="1">
      <c r="A36" s="12"/>
      <c r="B36" s="5"/>
      <c r="C36" s="5"/>
      <c r="D36" s="8"/>
      <c r="E36" s="8"/>
      <c r="F36" s="46"/>
      <c r="G36" s="5"/>
      <c r="H36" s="5"/>
      <c r="I36" s="8"/>
      <c r="J36" s="8"/>
      <c r="K36" s="45" t="s">
        <v>77</v>
      </c>
      <c r="L36" s="5"/>
      <c r="M36" s="5"/>
      <c r="N36" s="5"/>
      <c r="O36" s="8">
        <v>20800</v>
      </c>
      <c r="P36" s="13"/>
    </row>
    <row r="37" spans="1:16" ht="17.25" customHeight="1">
      <c r="A37" s="12" t="s">
        <v>26</v>
      </c>
      <c r="B37" s="5"/>
      <c r="C37" s="5"/>
      <c r="D37" s="6"/>
      <c r="E37" s="6">
        <v>17000</v>
      </c>
      <c r="F37" s="45" t="s">
        <v>53</v>
      </c>
      <c r="G37" s="5"/>
      <c r="H37" s="5"/>
      <c r="I37" s="11"/>
      <c r="J37" s="8">
        <v>99200</v>
      </c>
      <c r="K37" s="46"/>
      <c r="L37" s="5"/>
      <c r="M37" s="5"/>
      <c r="N37" s="5"/>
      <c r="O37" s="8"/>
      <c r="P37" s="13"/>
    </row>
    <row r="38" spans="1:16" ht="17.25" customHeight="1">
      <c r="A38" s="12"/>
      <c r="B38" s="5"/>
      <c r="C38" s="5"/>
      <c r="D38" s="8"/>
      <c r="E38" s="9"/>
      <c r="F38" s="46"/>
      <c r="G38" s="5"/>
      <c r="H38" s="5"/>
      <c r="I38" s="8"/>
      <c r="J38" s="8"/>
      <c r="K38" s="46" t="s">
        <v>78</v>
      </c>
      <c r="L38" s="5"/>
      <c r="M38" s="5"/>
      <c r="N38" s="5"/>
      <c r="O38" s="8">
        <v>45000</v>
      </c>
      <c r="P38" s="13"/>
    </row>
    <row r="39" spans="1:16" ht="17.25" customHeight="1" thickBot="1">
      <c r="A39" s="12" t="s">
        <v>27</v>
      </c>
      <c r="B39" s="5"/>
      <c r="C39" s="5"/>
      <c r="D39" s="8"/>
      <c r="E39" s="8">
        <v>1265000</v>
      </c>
      <c r="F39" s="46" t="s">
        <v>54</v>
      </c>
      <c r="G39" s="5"/>
      <c r="H39" s="5"/>
      <c r="I39" s="8"/>
      <c r="J39" s="10">
        <v>148800</v>
      </c>
      <c r="K39" s="46"/>
      <c r="L39" s="5"/>
      <c r="M39" s="5"/>
      <c r="N39" s="5"/>
      <c r="O39" s="8"/>
      <c r="P39" s="13"/>
    </row>
    <row r="40" spans="1:16" ht="17.25" customHeight="1" thickBot="1" thickTop="1">
      <c r="A40" s="12"/>
      <c r="B40" s="5"/>
      <c r="C40" s="5"/>
      <c r="D40" s="8"/>
      <c r="E40" s="8"/>
      <c r="F40" s="46"/>
      <c r="G40" s="5"/>
      <c r="H40" s="5"/>
      <c r="I40" s="5"/>
      <c r="J40" s="5"/>
      <c r="K40" s="46" t="s">
        <v>79</v>
      </c>
      <c r="L40" s="5"/>
      <c r="M40" s="5"/>
      <c r="N40" s="5"/>
      <c r="O40" s="10">
        <v>65800</v>
      </c>
      <c r="P40" s="13"/>
    </row>
    <row r="41" spans="1:16" ht="17.25" customHeight="1" thickTop="1">
      <c r="A41" s="14" t="s">
        <v>28</v>
      </c>
      <c r="B41" s="5"/>
      <c r="C41" s="5"/>
      <c r="D41" s="8"/>
      <c r="E41" s="8"/>
      <c r="F41" s="46"/>
      <c r="G41" s="5"/>
      <c r="H41" s="5"/>
      <c r="I41" s="5"/>
      <c r="J41" s="5"/>
      <c r="K41" s="46"/>
      <c r="L41" s="5"/>
      <c r="M41" s="5"/>
      <c r="N41" s="5"/>
      <c r="O41" s="5"/>
      <c r="P41" s="13"/>
    </row>
    <row r="42" spans="1:16" ht="17.25" customHeight="1">
      <c r="A42" s="12" t="s">
        <v>29</v>
      </c>
      <c r="B42" s="5"/>
      <c r="C42" s="5"/>
      <c r="D42" s="6"/>
      <c r="E42" s="6">
        <v>1000000</v>
      </c>
      <c r="F42" s="46"/>
      <c r="G42" s="5"/>
      <c r="H42" s="5"/>
      <c r="I42" s="5"/>
      <c r="J42" s="5"/>
      <c r="K42" s="46"/>
      <c r="L42" s="5"/>
      <c r="M42" s="5"/>
      <c r="N42" s="5"/>
      <c r="O42" s="5"/>
      <c r="P42" s="13"/>
    </row>
    <row r="43" spans="1:16" ht="17.25" customHeight="1">
      <c r="A43" s="12" t="s">
        <v>30</v>
      </c>
      <c r="B43" s="5"/>
      <c r="C43" s="5"/>
      <c r="D43" s="6"/>
      <c r="E43" s="6">
        <v>25000</v>
      </c>
      <c r="F43" s="46"/>
      <c r="G43" s="5"/>
      <c r="H43" s="5"/>
      <c r="I43" s="5"/>
      <c r="J43" s="5"/>
      <c r="K43" s="46"/>
      <c r="L43" s="5"/>
      <c r="M43" s="5"/>
      <c r="N43" s="5"/>
      <c r="O43" s="5"/>
      <c r="P43" s="13"/>
    </row>
    <row r="44" spans="1:16" ht="17.25" customHeight="1">
      <c r="A44" s="12" t="s">
        <v>31</v>
      </c>
      <c r="B44" s="5"/>
      <c r="C44" s="5"/>
      <c r="D44" s="8"/>
      <c r="E44" s="9">
        <v>894800</v>
      </c>
      <c r="F44" s="46"/>
      <c r="G44" s="5"/>
      <c r="H44" s="5"/>
      <c r="I44" s="5"/>
      <c r="J44" s="5"/>
      <c r="K44" s="46"/>
      <c r="L44" s="5"/>
      <c r="M44" s="5"/>
      <c r="N44" s="5"/>
      <c r="O44" s="5"/>
      <c r="P44" s="13"/>
    </row>
    <row r="45" spans="1:16" ht="17.25" customHeight="1">
      <c r="A45" s="12" t="s">
        <v>32</v>
      </c>
      <c r="B45" s="5"/>
      <c r="C45" s="5"/>
      <c r="D45" s="8"/>
      <c r="E45" s="8">
        <f>SUM(E42:E44)</f>
        <v>1919800</v>
      </c>
      <c r="F45" s="46"/>
      <c r="G45" s="5"/>
      <c r="H45" s="5"/>
      <c r="I45" s="5"/>
      <c r="J45" s="5"/>
      <c r="K45" s="46"/>
      <c r="L45" s="5"/>
      <c r="M45" s="5"/>
      <c r="N45" s="5"/>
      <c r="O45" s="5"/>
      <c r="P45" s="13"/>
    </row>
    <row r="46" spans="1:16" ht="17.25" customHeight="1">
      <c r="A46" s="12"/>
      <c r="B46" s="5"/>
      <c r="C46" s="5"/>
      <c r="D46" s="8"/>
      <c r="E46" s="8"/>
      <c r="F46" s="46"/>
      <c r="G46" s="5"/>
      <c r="H46" s="5"/>
      <c r="I46" s="5"/>
      <c r="J46" s="5"/>
      <c r="K46" s="46"/>
      <c r="L46" s="5"/>
      <c r="M46" s="5"/>
      <c r="N46" s="5"/>
      <c r="O46" s="5"/>
      <c r="P46" s="13"/>
    </row>
    <row r="47" spans="1:16" ht="17.25" customHeight="1" thickBot="1">
      <c r="A47" s="12" t="s">
        <v>33</v>
      </c>
      <c r="B47" s="5"/>
      <c r="C47" s="5"/>
      <c r="D47" s="8"/>
      <c r="E47" s="10">
        <f>+E45+E39</f>
        <v>3184800</v>
      </c>
      <c r="F47" s="46"/>
      <c r="G47" s="5"/>
      <c r="H47" s="5"/>
      <c r="I47" s="5"/>
      <c r="J47" s="5"/>
      <c r="K47" s="46"/>
      <c r="L47" s="5"/>
      <c r="M47" s="5"/>
      <c r="N47" s="5"/>
      <c r="O47" s="5"/>
      <c r="P47" s="13"/>
    </row>
    <row r="48" spans="1:16" ht="17.25" customHeight="1" thickBot="1" thickTop="1">
      <c r="A48" s="15"/>
      <c r="B48" s="16"/>
      <c r="C48" s="16"/>
      <c r="D48" s="17"/>
      <c r="E48" s="17"/>
      <c r="F48" s="47"/>
      <c r="G48" s="16"/>
      <c r="H48" s="16"/>
      <c r="I48" s="16"/>
      <c r="J48" s="16"/>
      <c r="K48" s="47"/>
      <c r="L48" s="16"/>
      <c r="M48" s="16"/>
      <c r="N48" s="16"/>
      <c r="O48" s="16"/>
      <c r="P48" s="18"/>
    </row>
    <row r="49" ht="17.25" customHeight="1"/>
    <row r="50" ht="17.25" customHeight="1"/>
    <row r="51" ht="17.25" customHeight="1">
      <c r="A51" s="3" t="s">
        <v>80</v>
      </c>
    </row>
    <row r="52" ht="17.25" customHeight="1"/>
    <row r="53" spans="1:5" ht="27" customHeight="1">
      <c r="A53" s="23"/>
      <c r="B53" s="24" t="s">
        <v>81</v>
      </c>
      <c r="C53" s="25" t="s">
        <v>82</v>
      </c>
      <c r="E53" s="26" t="s">
        <v>83</v>
      </c>
    </row>
    <row r="54" spans="1:5" ht="17.25" customHeight="1">
      <c r="A54" s="27" t="s">
        <v>84</v>
      </c>
      <c r="B54" s="28">
        <v>1</v>
      </c>
      <c r="C54" s="31">
        <f>+E8</f>
        <v>65800</v>
      </c>
      <c r="E54" s="31">
        <f>+C54*B54</f>
        <v>65800</v>
      </c>
    </row>
    <row r="55" spans="1:5" ht="17.25" customHeight="1">
      <c r="A55" s="29" t="s">
        <v>85</v>
      </c>
      <c r="B55" s="30">
        <v>0.85</v>
      </c>
      <c r="C55" s="32">
        <f>+E9</f>
        <v>60000</v>
      </c>
      <c r="E55" s="32">
        <f>+C55*B55</f>
        <v>51000</v>
      </c>
    </row>
    <row r="56" spans="1:5" ht="17.25" customHeight="1">
      <c r="A56" s="29" t="s">
        <v>86</v>
      </c>
      <c r="B56" s="30">
        <v>0.5</v>
      </c>
      <c r="C56" s="32">
        <f>+E10</f>
        <v>40000</v>
      </c>
      <c r="E56" s="32">
        <f>+C56*B56</f>
        <v>20000</v>
      </c>
    </row>
    <row r="57" spans="1:5" ht="17.25" customHeight="1">
      <c r="A57" s="29" t="s">
        <v>87</v>
      </c>
      <c r="B57" s="30">
        <v>0.5</v>
      </c>
      <c r="C57" s="32">
        <f>+E20</f>
        <v>2760000</v>
      </c>
      <c r="E57" s="32">
        <f>+C57*B57</f>
        <v>1380000</v>
      </c>
    </row>
    <row r="58" spans="1:5" ht="17.25" customHeight="1" thickBot="1">
      <c r="A58" s="29" t="s">
        <v>88</v>
      </c>
      <c r="B58" s="30">
        <v>0.5</v>
      </c>
      <c r="C58" s="32">
        <f>+E22</f>
        <v>250000</v>
      </c>
      <c r="E58" s="34">
        <f>+C58*B58</f>
        <v>125000</v>
      </c>
    </row>
    <row r="59" spans="2:7" ht="17.25" customHeight="1" thickBot="1">
      <c r="B59" s="2" t="s">
        <v>89</v>
      </c>
      <c r="C59" s="33">
        <f>SUM(C54:C58)</f>
        <v>3175800</v>
      </c>
      <c r="E59" s="35">
        <f>SUM(E54:E58)</f>
        <v>1641800</v>
      </c>
      <c r="F59" s="21" t="s">
        <v>90</v>
      </c>
      <c r="G59" s="22"/>
    </row>
    <row r="60" ht="17.25" customHeight="1" thickTop="1"/>
    <row r="61" ht="17.25" customHeight="1"/>
    <row r="62" ht="17.25" customHeight="1">
      <c r="A62" s="3" t="s">
        <v>91</v>
      </c>
    </row>
    <row r="63" ht="17.25" customHeight="1"/>
    <row r="64" spans="1:10" ht="17.25" customHeight="1" thickBot="1">
      <c r="A64" s="36"/>
      <c r="E64" s="48" t="s">
        <v>92</v>
      </c>
      <c r="F64" s="37">
        <v>0</v>
      </c>
      <c r="G64" s="37">
        <v>1</v>
      </c>
      <c r="H64" s="37">
        <v>2</v>
      </c>
      <c r="I64" s="37">
        <v>3</v>
      </c>
      <c r="J64" s="37">
        <v>4</v>
      </c>
    </row>
    <row r="65" spans="1:10" ht="17.25" customHeight="1" thickTop="1">
      <c r="A65" t="s">
        <v>93</v>
      </c>
      <c r="E65" s="38">
        <v>0.05</v>
      </c>
      <c r="F65" s="49">
        <f>+J11</f>
        <v>1110000</v>
      </c>
      <c r="G65" s="49">
        <f>+F65*(1+$E$65)</f>
        <v>1165500</v>
      </c>
      <c r="H65" s="49">
        <f>+G65*(1+$E$65)</f>
        <v>1223775</v>
      </c>
      <c r="I65" s="49">
        <f>+H65*(1+$E$65)</f>
        <v>1284963.75</v>
      </c>
      <c r="J65" s="49">
        <f>+I65*(1+$E$65)</f>
        <v>1349211.9375</v>
      </c>
    </row>
    <row r="66" spans="1:10" ht="17.25" customHeight="1">
      <c r="A66" t="s">
        <v>94</v>
      </c>
      <c r="E66" s="38">
        <f>+J17/J11</f>
        <v>0.3783783783783784</v>
      </c>
      <c r="F66" s="49"/>
      <c r="G66" s="49">
        <f>-$E$66*G65</f>
        <v>-441000</v>
      </c>
      <c r="H66" s="49">
        <f>-$E$66*H65</f>
        <v>-463050</v>
      </c>
      <c r="I66" s="49">
        <f>-$E$66*I65</f>
        <v>-486202.5</v>
      </c>
      <c r="J66" s="49">
        <f>-$E$66*J65</f>
        <v>-510512.625</v>
      </c>
    </row>
    <row r="67" spans="1:10" ht="17.25" customHeight="1">
      <c r="A67" t="s">
        <v>95</v>
      </c>
      <c r="E67" s="38">
        <f>+J25/J11</f>
        <v>0.23153153153153153</v>
      </c>
      <c r="F67" s="49"/>
      <c r="G67" s="50">
        <f>-$E$67*G65</f>
        <v>-269850</v>
      </c>
      <c r="H67" s="50">
        <f>-$E$67*H65</f>
        <v>-283342.5</v>
      </c>
      <c r="I67" s="50">
        <f>-$E$67*I65</f>
        <v>-297509.625</v>
      </c>
      <c r="J67" s="50">
        <f>-$E$67*J65</f>
        <v>-312385.10625</v>
      </c>
    </row>
    <row r="68" spans="1:10" ht="17.25" customHeight="1">
      <c r="A68" s="2" t="s">
        <v>96</v>
      </c>
      <c r="E68" s="39"/>
      <c r="F68" s="51"/>
      <c r="G68" s="51">
        <f>SUM(G65:G67)</f>
        <v>454650</v>
      </c>
      <c r="H68" s="51">
        <f>SUM(H65:H67)</f>
        <v>477382.5</v>
      </c>
      <c r="I68" s="51">
        <f>SUM(I65:I67)</f>
        <v>501251.625</v>
      </c>
      <c r="J68" s="51">
        <f>SUM(J65:J67)</f>
        <v>526314.20625</v>
      </c>
    </row>
    <row r="69" spans="1:10" ht="17.25" customHeight="1">
      <c r="A69" t="s">
        <v>97</v>
      </c>
      <c r="E69" s="38">
        <f>-O24/J11</f>
        <v>0.11261261261261261</v>
      </c>
      <c r="F69" s="49"/>
      <c r="G69" s="49">
        <f>-$E$69*G65</f>
        <v>-131250</v>
      </c>
      <c r="H69" s="49">
        <f>-$E$69*H65</f>
        <v>-137812.5</v>
      </c>
      <c r="I69" s="49">
        <f>-$E$69*I65</f>
        <v>-144703.125</v>
      </c>
      <c r="J69" s="49">
        <f>-$E$69*J65</f>
        <v>-151938.28125</v>
      </c>
    </row>
    <row r="70" spans="1:10" ht="17.25" customHeight="1">
      <c r="A70" t="s">
        <v>98</v>
      </c>
      <c r="E70" s="38">
        <v>0.4</v>
      </c>
      <c r="F70" s="49"/>
      <c r="G70" s="49">
        <f>-$E$70*(G68+G69)</f>
        <v>-129360</v>
      </c>
      <c r="H70" s="49">
        <f>-$E$70*(H68+H69)</f>
        <v>-135828</v>
      </c>
      <c r="I70" s="49">
        <f>-$E$70*(I68+I69)</f>
        <v>-142619.4</v>
      </c>
      <c r="J70" s="49">
        <f>-$E$70*(J68+J69)</f>
        <v>-149750.37000000002</v>
      </c>
    </row>
    <row r="71" spans="1:10" ht="17.25" customHeight="1">
      <c r="A71" t="s">
        <v>99</v>
      </c>
      <c r="E71" s="38">
        <v>0</v>
      </c>
      <c r="F71" s="49"/>
      <c r="G71" s="49">
        <f>+$E$71*G65</f>
        <v>0</v>
      </c>
      <c r="H71" s="49">
        <f>+$E$71*H65</f>
        <v>0</v>
      </c>
      <c r="I71" s="49">
        <f>+$E$71*I65</f>
        <v>0</v>
      </c>
      <c r="J71" s="49">
        <f>+$E$71*J65</f>
        <v>0</v>
      </c>
    </row>
    <row r="72" spans="1:10" ht="17.25" customHeight="1" thickBot="1">
      <c r="A72" t="s">
        <v>100</v>
      </c>
      <c r="F72" s="52"/>
      <c r="G72" s="53">
        <f>SUM(G68:G71)</f>
        <v>194040</v>
      </c>
      <c r="H72" s="53">
        <f>SUM(H68:H71)</f>
        <v>203742</v>
      </c>
      <c r="I72" s="53">
        <f>SUM(I68:I71)</f>
        <v>213929.1</v>
      </c>
      <c r="J72" s="53">
        <f>SUM(J68:J71)</f>
        <v>224625.55500000002</v>
      </c>
    </row>
    <row r="73" spans="6:10" ht="17.25" customHeight="1" thickTop="1">
      <c r="F73" s="52"/>
      <c r="G73" s="54"/>
      <c r="H73" s="54"/>
      <c r="I73" s="54"/>
      <c r="J73" s="54"/>
    </row>
    <row r="74" spans="1:10" ht="17.25" customHeight="1">
      <c r="A74" t="s">
        <v>101</v>
      </c>
      <c r="E74" s="40">
        <v>6</v>
      </c>
      <c r="F74" s="52"/>
      <c r="G74" s="54"/>
      <c r="H74" s="54"/>
      <c r="I74" s="54"/>
      <c r="J74" s="54">
        <f>+E74*J68</f>
        <v>3157885.2375000003</v>
      </c>
    </row>
    <row r="75" spans="6:10" ht="17.25" customHeight="1">
      <c r="F75" s="52"/>
      <c r="G75" s="52"/>
      <c r="H75" s="52"/>
      <c r="I75" s="52"/>
      <c r="J75" s="52"/>
    </row>
    <row r="76" spans="1:10" ht="17.25" customHeight="1" thickBot="1">
      <c r="A76" s="2" t="s">
        <v>102</v>
      </c>
      <c r="E76" s="2"/>
      <c r="F76" s="51">
        <f>NPV(E77,G76:K76)</f>
        <v>2815810.30155044</v>
      </c>
      <c r="G76" s="55">
        <f>SUM(G72:G75)</f>
        <v>194040</v>
      </c>
      <c r="H76" s="55">
        <f>SUM(H72:H75)</f>
        <v>203742</v>
      </c>
      <c r="I76" s="55">
        <f>SUM(I72:I75)</f>
        <v>213929.1</v>
      </c>
      <c r="J76" s="55">
        <f>SUM(J72:J75)</f>
        <v>3382510.7925000004</v>
      </c>
    </row>
    <row r="77" spans="1:5" ht="17.25" customHeight="1" thickTop="1">
      <c r="A77" t="s">
        <v>103</v>
      </c>
      <c r="E77" s="38">
        <v>0.1</v>
      </c>
    </row>
    <row r="78" ht="17.25" customHeight="1"/>
    <row r="79" spans="1:5" ht="17.25" customHeight="1" thickBot="1">
      <c r="A79" t="s">
        <v>104</v>
      </c>
      <c r="E79" s="38">
        <v>0.2</v>
      </c>
    </row>
    <row r="80" spans="1:6" ht="17.25" customHeight="1" thickBot="1">
      <c r="A80" s="41" t="s">
        <v>90</v>
      </c>
      <c r="B80" s="20"/>
      <c r="C80" s="20"/>
      <c r="D80" s="20"/>
      <c r="E80" s="21"/>
      <c r="F80" s="56">
        <f>+(1-E79)*F76</f>
        <v>2252648.241240352</v>
      </c>
    </row>
    <row r="81" spans="1:6" ht="17.25" customHeight="1">
      <c r="A81" s="2" t="s">
        <v>105</v>
      </c>
      <c r="F81" s="40">
        <f>+F80/G68</f>
        <v>4.9546865528216255</v>
      </c>
    </row>
    <row r="82" spans="1:9" ht="17.25" customHeight="1">
      <c r="A82" s="42"/>
      <c r="B82" s="42"/>
      <c r="C82" s="42"/>
      <c r="D82" s="42"/>
      <c r="E82" s="42"/>
      <c r="F82" s="42"/>
      <c r="G82" s="42"/>
      <c r="H82" s="42"/>
      <c r="I82" s="42"/>
    </row>
    <row r="83" ht="17.25" customHeight="1">
      <c r="A83" t="s">
        <v>106</v>
      </c>
    </row>
    <row r="85" ht="7.5" customHeight="1"/>
    <row r="90" ht="9" customHeight="1"/>
    <row r="99" ht="8.25" customHeight="1"/>
    <row r="101" ht="10.5" customHeight="1"/>
    <row r="108" ht="9" customHeight="1"/>
    <row r="114" ht="6" customHeight="1"/>
    <row r="116" ht="8.25" customHeight="1"/>
    <row r="118" ht="8.2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cdroussiotis</cp:lastModifiedBy>
  <dcterms:created xsi:type="dcterms:W3CDTF">2010-12-06T16:54:09Z</dcterms:created>
  <dcterms:modified xsi:type="dcterms:W3CDTF">2013-06-11T14:34:36Z</dcterms:modified>
  <cp:category/>
  <cp:version/>
  <cp:contentType/>
  <cp:contentStatus/>
</cp:coreProperties>
</file>